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35" windowWidth="13455" windowHeight="126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Лист1!$A$1:$BC$40</definedName>
  </definedNames>
  <calcPr calcId="145621"/>
</workbook>
</file>

<file path=xl/calcChain.xml><?xml version="1.0" encoding="utf-8"?>
<calcChain xmlns="http://schemas.openxmlformats.org/spreadsheetml/2006/main">
  <c r="V16" i="1" l="1"/>
  <c r="AY34" i="1"/>
  <c r="AY28" i="1"/>
  <c r="AY17" i="1"/>
  <c r="S17" i="1"/>
  <c r="BC26" i="1"/>
  <c r="BC25" i="1"/>
  <c r="BC18" i="1"/>
  <c r="AN34" i="1" l="1"/>
  <c r="AM34" i="1"/>
  <c r="AG34" i="1"/>
  <c r="AE34" i="1"/>
  <c r="AD34" i="1"/>
  <c r="AA34" i="1"/>
  <c r="Y34" i="1"/>
  <c r="X34" i="1"/>
  <c r="R34" i="1"/>
  <c r="O34" i="1"/>
  <c r="M34" i="1"/>
  <c r="L34" i="1"/>
  <c r="K34" i="1"/>
  <c r="J34" i="1"/>
  <c r="H34" i="1"/>
  <c r="G34" i="1"/>
  <c r="F34" i="1"/>
  <c r="AN28" i="1"/>
  <c r="AM28" i="1"/>
  <c r="AH28" i="1"/>
  <c r="AG28" i="1"/>
  <c r="AE28" i="1"/>
  <c r="AD28" i="1"/>
  <c r="AB28" i="1"/>
  <c r="AA28" i="1"/>
  <c r="Y28" i="1"/>
  <c r="X28" i="1"/>
  <c r="V28" i="1"/>
  <c r="U28" i="1"/>
  <c r="R28" i="1"/>
  <c r="O28" i="1"/>
  <c r="M28" i="1"/>
  <c r="L28" i="1"/>
  <c r="K28" i="1"/>
  <c r="J28" i="1"/>
  <c r="H28" i="1"/>
  <c r="G28" i="1"/>
  <c r="F28" i="1"/>
  <c r="AW17" i="1"/>
  <c r="AV17" i="1"/>
  <c r="AT17" i="1"/>
  <c r="AS17" i="1"/>
  <c r="AQ17" i="1"/>
  <c r="AQ16" i="1" s="1"/>
  <c r="AP17" i="1"/>
  <c r="AN17" i="1"/>
  <c r="AN16" i="1" s="1"/>
  <c r="AM17" i="1"/>
  <c r="AM16" i="1" s="1"/>
  <c r="AK17" i="1"/>
  <c r="AJ17" i="1"/>
  <c r="AH17" i="1"/>
  <c r="AG17" i="1"/>
  <c r="AG16" i="1" s="1"/>
  <c r="AE17" i="1"/>
  <c r="AE16" i="1" s="1"/>
  <c r="AD17" i="1"/>
  <c r="AD16" i="1" s="1"/>
  <c r="AB17" i="1"/>
  <c r="AA17" i="1"/>
  <c r="AA16" i="1" s="1"/>
  <c r="Y17" i="1"/>
  <c r="Y16" i="1" s="1"/>
  <c r="X17" i="1"/>
  <c r="X16" i="1" s="1"/>
  <c r="U17" i="1"/>
  <c r="R17" i="1"/>
  <c r="R16" i="1" s="1"/>
  <c r="O17" i="1"/>
  <c r="O16" i="1" s="1"/>
  <c r="M17" i="1"/>
  <c r="M16" i="1" s="1"/>
  <c r="L17" i="1"/>
  <c r="L16" i="1" s="1"/>
  <c r="K17" i="1"/>
  <c r="K16" i="1" s="1"/>
  <c r="J17" i="1"/>
  <c r="J16" i="1" s="1"/>
  <c r="H17" i="1"/>
  <c r="H16" i="1" s="1"/>
  <c r="G17" i="1"/>
  <c r="G16" i="1" s="1"/>
  <c r="F17" i="1"/>
  <c r="F16" i="1" s="1"/>
  <c r="BB37" i="1"/>
  <c r="BB36" i="1" s="1"/>
  <c r="BB35" i="1" s="1"/>
  <c r="BA37" i="1"/>
  <c r="AZ37" i="1"/>
  <c r="AZ36" i="1" s="1"/>
  <c r="AZ35" i="1" s="1"/>
  <c r="BA36" i="1"/>
  <c r="BA35" i="1" s="1"/>
  <c r="AY37" i="1"/>
  <c r="BC37" i="1" s="1"/>
  <c r="BC36" i="1"/>
  <c r="AY35" i="1"/>
  <c r="BC35" i="1" s="1"/>
  <c r="AY33" i="1"/>
  <c r="BC33" i="1" s="1"/>
  <c r="BC32" i="1"/>
  <c r="AY31" i="1"/>
  <c r="BC31" i="1" s="1"/>
  <c r="BC30" i="1"/>
  <c r="AY29" i="1"/>
  <c r="BC29" i="1" s="1"/>
  <c r="N37" i="1"/>
  <c r="N36" i="1"/>
  <c r="N35" i="1"/>
  <c r="N34" i="1" s="1"/>
  <c r="I37" i="1"/>
  <c r="I36" i="1"/>
  <c r="I35" i="1"/>
  <c r="I34" i="1" s="1"/>
  <c r="N33" i="1" l="1"/>
  <c r="N32" i="1"/>
  <c r="N31" i="1"/>
  <c r="I33" i="1"/>
  <c r="I32" i="1"/>
  <c r="I31" i="1"/>
  <c r="I30" i="1"/>
  <c r="N30" i="1"/>
  <c r="N29" i="1" l="1"/>
  <c r="N28" i="1" s="1"/>
  <c r="I29" i="1"/>
  <c r="I28" i="1" s="1"/>
  <c r="AY27" i="1" l="1"/>
  <c r="BC27" i="1" s="1"/>
  <c r="AY24" i="1"/>
  <c r="BC24" i="1" s="1"/>
  <c r="AY23" i="1"/>
  <c r="BC23" i="1" s="1"/>
  <c r="AY22" i="1"/>
  <c r="BC22" i="1" s="1"/>
  <c r="AY21" i="1"/>
  <c r="BC21" i="1" s="1"/>
  <c r="AY20" i="1"/>
  <c r="BC20" i="1" s="1"/>
  <c r="AY19" i="1"/>
  <c r="BC19" i="1" s="1"/>
  <c r="N27" i="1"/>
  <c r="N26" i="1"/>
  <c r="N24" i="1"/>
  <c r="N23" i="1"/>
  <c r="N22" i="1"/>
  <c r="N21" i="1"/>
  <c r="N20" i="1"/>
  <c r="N19" i="1"/>
  <c r="N18" i="1"/>
  <c r="I27" i="1"/>
  <c r="I24" i="1"/>
  <c r="I23" i="1"/>
  <c r="I22" i="1"/>
  <c r="I21" i="1"/>
  <c r="I20" i="1"/>
  <c r="I19" i="1"/>
  <c r="I18" i="1"/>
  <c r="I17" i="1" l="1"/>
  <c r="I16" i="1" s="1"/>
  <c r="N17" i="1"/>
  <c r="N16" i="1" s="1"/>
  <c r="BB34" i="1"/>
  <c r="BB33" i="1" s="1"/>
  <c r="BB32" i="1" s="1"/>
  <c r="BB31" i="1" s="1"/>
  <c r="BB30" i="1" s="1"/>
  <c r="BB29" i="1" s="1"/>
  <c r="BA34" i="1"/>
  <c r="BA33" i="1" s="1"/>
  <c r="BA32" i="1" s="1"/>
  <c r="BA31" i="1" s="1"/>
  <c r="BA30" i="1" s="1"/>
  <c r="BA29" i="1" s="1"/>
  <c r="AZ34" i="1"/>
  <c r="AZ33" i="1" s="1"/>
  <c r="AZ32" i="1" s="1"/>
  <c r="AZ31" i="1" s="1"/>
  <c r="AZ30" i="1" s="1"/>
  <c r="AZ29" i="1" s="1"/>
  <c r="AW34" i="1"/>
  <c r="AV34" i="1"/>
  <c r="AT34" i="1"/>
  <c r="AS34" i="1"/>
  <c r="AQ34" i="1"/>
  <c r="AP34" i="1"/>
  <c r="AK34" i="1"/>
  <c r="AJ34" i="1"/>
  <c r="V34" i="1"/>
  <c r="U34" i="1"/>
  <c r="U16" i="1" s="1"/>
  <c r="BB28" i="1"/>
  <c r="BB27" i="1" s="1"/>
  <c r="BB26" i="1" s="1"/>
  <c r="BB24" i="1" s="1"/>
  <c r="BB23" i="1" s="1"/>
  <c r="BB22" i="1" s="1"/>
  <c r="BB21" i="1" s="1"/>
  <c r="BB20" i="1" s="1"/>
  <c r="BB19" i="1" s="1"/>
  <c r="BB18" i="1" s="1"/>
  <c r="BB17" i="1" s="1"/>
  <c r="BB16" i="1" s="1"/>
  <c r="BA28" i="1"/>
  <c r="BA27" i="1" s="1"/>
  <c r="BA26" i="1" s="1"/>
  <c r="BA24" i="1" s="1"/>
  <c r="BA23" i="1" s="1"/>
  <c r="BA22" i="1" s="1"/>
  <c r="BA21" i="1" s="1"/>
  <c r="BA20" i="1" s="1"/>
  <c r="BA19" i="1" s="1"/>
  <c r="BA18" i="1" s="1"/>
  <c r="BA17" i="1" s="1"/>
  <c r="BA16" i="1" s="1"/>
  <c r="AZ28" i="1"/>
  <c r="AZ27" i="1" s="1"/>
  <c r="AZ26" i="1" s="1"/>
  <c r="AZ24" i="1" s="1"/>
  <c r="AZ23" i="1" s="1"/>
  <c r="AZ22" i="1" s="1"/>
  <c r="AZ21" i="1" s="1"/>
  <c r="AZ20" i="1" s="1"/>
  <c r="AZ19" i="1" s="1"/>
  <c r="AZ18" i="1" s="1"/>
  <c r="AZ17" i="1" s="1"/>
  <c r="AW28" i="1"/>
  <c r="AV28" i="1"/>
  <c r="AT28" i="1"/>
  <c r="AS28" i="1"/>
  <c r="AQ28" i="1"/>
  <c r="AP28" i="1"/>
  <c r="AK28" i="1"/>
  <c r="AJ28" i="1"/>
  <c r="AW16" i="1"/>
  <c r="AV16" i="1"/>
  <c r="AT16" i="1"/>
  <c r="AS16" i="1"/>
  <c r="AP16" i="1"/>
  <c r="AK16" i="1"/>
  <c r="AJ16" i="1"/>
  <c r="AZ16" i="1" l="1"/>
</calcChain>
</file>

<file path=xl/sharedStrings.xml><?xml version="1.0" encoding="utf-8"?>
<sst xmlns="http://schemas.openxmlformats.org/spreadsheetml/2006/main" count="212" uniqueCount="113">
  <si>
    <t>N п/п</t>
  </si>
  <si>
    <t>Адрес МКД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</si>
  <si>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</si>
  <si>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</si>
  <si>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</si>
  <si>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</si>
  <si>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</si>
  <si>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Общая площадь МКД</t>
  </si>
  <si>
    <t>Площадь помещений МКД</t>
  </si>
  <si>
    <t>Количество жителей, зарегистрированных в МКД</t>
  </si>
  <si>
    <t>Вид отремонтированного конструктивного элемента при последнем капитальном ремонте</t>
  </si>
  <si>
    <t>Год завершения последнего капитального ремонта</t>
  </si>
  <si>
    <t>Виды работ, установленные Законом Московской области N 66/2013-ОЗ "Об организации проведения капитального ремонта общего имущества в многоквартирных домах, расположенных на территории Московской области"</t>
  </si>
  <si>
    <t>Виды работ, установленные постановлением Правительства Московской области от 14.03.2017 N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</si>
  <si>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Стоимость работ</t>
  </si>
  <si>
    <t>всего:</t>
  </si>
  <si>
    <t>в том числе:</t>
  </si>
  <si>
    <t>в том числе жилых помещений, находящихся в муниципальной собственности</t>
  </si>
  <si>
    <t>в том числе жилых помещений, находящихся в собственности граждан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</si>
  <si>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</si>
  <si>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</si>
  <si>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</si>
  <si>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</si>
  <si>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</si>
  <si>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</si>
  <si>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</si>
  <si>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Утепление фасада</t>
  </si>
  <si>
    <t>Переустройство невентилируемой крыши на вентилируемую крышу</t>
  </si>
  <si>
    <t>Устройство выходов на кровлю</t>
  </si>
  <si>
    <t>Установка узлов управления и регулирования потребления ресурсов</t>
  </si>
  <si>
    <t>в муниципальной собственности</t>
  </si>
  <si>
    <t>в собственности граждан</t>
  </si>
  <si>
    <t>прочие</t>
  </si>
  <si>
    <t>за счет средств государственной корпорации - Фонд содействия реформированию жилищно-коммунального хозяйства</t>
  </si>
  <si>
    <t>за счет средств бюджета Московской области</t>
  </si>
  <si>
    <t>за счет средств местного бюджета</t>
  </si>
  <si>
    <t>за счет средств собственников помещений в МКД</t>
  </si>
  <si>
    <t>ед.</t>
  </si>
  <si>
    <t>кв. м</t>
  </si>
  <si>
    <t>чел.</t>
  </si>
  <si>
    <t>руб.</t>
  </si>
  <si>
    <t>плановая дата завершения работ</t>
  </si>
  <si>
    <t>куб. м</t>
  </si>
  <si>
    <t>Муниципальный краткосрочный план</t>
  </si>
  <si>
    <t>в многоквартирных домах, расположенных на территории</t>
  </si>
  <si>
    <t>г. Котельники, мкр. Опытное поле, д.1</t>
  </si>
  <si>
    <t>кирпич</t>
  </si>
  <si>
    <t>Городской округ Котельники Московской области</t>
  </si>
  <si>
    <t>г. Котельники, мкр. Белая дача, д.31</t>
  </si>
  <si>
    <t>г. Котельники, мкр. Ковровый, д.21</t>
  </si>
  <si>
    <t>г. Котельники, мкр. Опытное поле, д.2</t>
  </si>
  <si>
    <t>г. Котельники, мкр. Опытное поле, д.3</t>
  </si>
  <si>
    <t>Приложение</t>
  </si>
  <si>
    <t>Примечание: В Муниципальный краткосрочный план могут быть внесены изменения при наступлении объективных причин</t>
  </si>
  <si>
    <t>городского округа Котельники  Московской области, на 2020-2022 годы</t>
  </si>
  <si>
    <t>Итого 2020-2022 годы</t>
  </si>
  <si>
    <t>г. Котельники, мкр. Белая дача, д.16</t>
  </si>
  <si>
    <t>г. Котельники, мкр. Силикат, д.20</t>
  </si>
  <si>
    <t>г. Котельники, мкр. Силикат, д.7</t>
  </si>
  <si>
    <t>г. Котельники, мкр. Силикат, д.7А</t>
  </si>
  <si>
    <t>12.2020</t>
  </si>
  <si>
    <t>ж/б панели</t>
  </si>
  <si>
    <t>кровля, фасад</t>
  </si>
  <si>
    <t>2017-2018</t>
  </si>
  <si>
    <t>фасад</t>
  </si>
  <si>
    <t>электроснабжение</t>
  </si>
  <si>
    <t>3/71 ком.</t>
  </si>
  <si>
    <t>2020 год</t>
  </si>
  <si>
    <t>2021 год</t>
  </si>
  <si>
    <t>2022 год</t>
  </si>
  <si>
    <t>г. Котельники, мкр. Ковровый, д.17</t>
  </si>
  <si>
    <t>г. Котельники, мкр. Ковровый, д.18</t>
  </si>
  <si>
    <t>г. Котельники, мкр. Ковровый, д.19</t>
  </si>
  <si>
    <t>г. Котельники, мкр. Силикат, д.3</t>
  </si>
  <si>
    <t>г. Котельники, мкр. Белая дача, д.12</t>
  </si>
  <si>
    <t>панельный</t>
  </si>
  <si>
    <t>крыша</t>
  </si>
  <si>
    <t>лифты</t>
  </si>
  <si>
    <t>г. Котельники, мкр. Ковровый, д.20</t>
  </si>
  <si>
    <t>г. Котельники, мкр. Силикат, д.23</t>
  </si>
  <si>
    <t>г. Котельники, ул. Карьерная, д.18</t>
  </si>
  <si>
    <t>ХВС</t>
  </si>
  <si>
    <t>г. Котельники, мкр. Силикат, д.6</t>
  </si>
  <si>
    <t>ПСД</t>
  </si>
  <si>
    <t>28 514 038+ПСД</t>
  </si>
  <si>
    <t>28 514 038 + ПСД</t>
  </si>
  <si>
    <t>7 485 204,6+ПСД</t>
  </si>
  <si>
    <t>1 119 909,32+ПСД</t>
  </si>
  <si>
    <t>18 477 768,63+ПСД</t>
  </si>
  <si>
    <t>22 877 870,86+ПСД</t>
  </si>
  <si>
    <t>7 815 911,67+ПСД</t>
  </si>
  <si>
    <t>32 315 025,78+ПСД</t>
  </si>
  <si>
    <t>90 611 978,92+ПСД</t>
  </si>
  <si>
    <t>52 978 885,28+ПСД</t>
  </si>
  <si>
    <t>55 190 388,96+ПСД</t>
  </si>
  <si>
    <t>198 781 253,16+ПСД</t>
  </si>
  <si>
    <t>35 999 242,6+ПСД</t>
  </si>
  <si>
    <t>2 031 979,9+ПСД</t>
  </si>
  <si>
    <t>892 853,06+ПСД</t>
  </si>
  <si>
    <t>2 924 832,96+ПСД</t>
  </si>
  <si>
    <t>3 179 573,66+ПСД</t>
  </si>
  <si>
    <t>15 348 611,82+ПСД</t>
  </si>
  <si>
    <t>572 433,39+ПСД</t>
  </si>
  <si>
    <t>1 410 140,79+ПСД</t>
  </si>
  <si>
    <t>19 393 354,41+ПСД</t>
  </si>
  <si>
    <t>3 621 761,38+ПСД</t>
  </si>
  <si>
    <t>198 781 253,47+ПСД</t>
  </si>
  <si>
    <t>31.12.2020</t>
  </si>
  <si>
    <t>31.12.2021</t>
  </si>
  <si>
    <t>31.12.2022</t>
  </si>
  <si>
    <t>реализации региональной программы капитального ремонта общего имущества</t>
  </si>
  <si>
    <t>Стоимость ремонта указана без учета стоимости на разработку проектно-сметной документации и осуществление функций строительного контроля</t>
  </si>
  <si>
    <t>к постановлению главы городского округа Котельники Московской области от 28.08.2019 № 571-ПГ                                                (с изменениями внесенными постановлением от 28.09.2021  № 882-ПГ)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</si>
</sst>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###"/>
    <numFmt numFmtId="165" formatCode="dd\.mm\.yyyy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9">
    <xf numFmtId="0" fontId="0" fillId="0" borderId="0" xfId="0"/>
    <xf numFmtId="0" fontId="18" fillId="0" borderId="0" xfId="0" applyFont="1"/>
    <xf numFmtId="0" fontId="18" fillId="0" borderId="1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5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9" fillId="0" borderId="0" xfId="0" applyFont="1"/>
    <xf numFmtId="4" fontId="18" fillId="0" borderId="0" xfId="0" applyNumberFormat="1" applyFont="1"/>
    <xf numFmtId="0" fontId="20" fillId="0" borderId="16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21" fillId="0" borderId="34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20" fillId="0" borderId="20" xfId="0" applyFont="1" applyBorder="1"/>
    <xf numFmtId="0" fontId="20" fillId="0" borderId="25" xfId="0" applyFont="1" applyBorder="1"/>
    <xf numFmtId="0" fontId="20" fillId="0" borderId="29" xfId="0" applyFont="1" applyBorder="1"/>
    <xf numFmtId="0" fontId="21" fillId="0" borderId="34" xfId="0" applyFont="1" applyBorder="1"/>
    <xf numFmtId="0" fontId="20" fillId="0" borderId="29" xfId="0" applyFont="1" applyFill="1" applyBorder="1" applyAlignment="1">
      <alignment vertical="center" wrapText="1"/>
    </xf>
    <xf numFmtId="0" fontId="18" fillId="33" borderId="0" xfId="0" applyFont="1" applyFill="1"/>
    <xf numFmtId="4" fontId="21" fillId="0" borderId="19" xfId="0" applyNumberFormat="1" applyFont="1" applyBorder="1" applyAlignment="1">
      <alignment horizontal="right" vertical="center" wrapText="1"/>
    </xf>
    <xf numFmtId="4" fontId="21" fillId="0" borderId="33" xfId="0" applyNumberFormat="1" applyFont="1" applyBorder="1" applyAlignment="1">
      <alignment horizontal="right" vertical="center" wrapText="1"/>
    </xf>
    <xf numFmtId="49" fontId="20" fillId="34" borderId="21" xfId="0" applyNumberFormat="1" applyFont="1" applyFill="1" applyBorder="1" applyAlignment="1">
      <alignment wrapText="1"/>
    </xf>
    <xf numFmtId="0" fontId="20" fillId="34" borderId="21" xfId="0" applyFont="1" applyFill="1" applyBorder="1" applyAlignment="1">
      <alignment vertical="center" wrapText="1"/>
    </xf>
    <xf numFmtId="49" fontId="20" fillId="34" borderId="21" xfId="0" applyNumberFormat="1" applyFont="1" applyFill="1" applyBorder="1" applyAlignment="1">
      <alignment horizontal="right" vertical="center" wrapText="1"/>
    </xf>
    <xf numFmtId="4" fontId="20" fillId="34" borderId="21" xfId="0" applyNumberFormat="1" applyFont="1" applyFill="1" applyBorder="1" applyAlignment="1">
      <alignment horizontal="right" vertical="center" wrapText="1"/>
    </xf>
    <xf numFmtId="0" fontId="22" fillId="34" borderId="35" xfId="0" applyNumberFormat="1" applyFont="1" applyFill="1" applyBorder="1" applyAlignment="1" applyProtection="1">
      <alignment horizontal="right" vertical="top" wrapText="1"/>
    </xf>
    <xf numFmtId="165" fontId="22" fillId="34" borderId="35" xfId="0" applyNumberFormat="1" applyFont="1" applyFill="1" applyBorder="1" applyAlignment="1" applyProtection="1">
      <alignment horizontal="right" vertical="top" wrapText="1"/>
    </xf>
    <xf numFmtId="0" fontId="20" fillId="34" borderId="21" xfId="0" applyFont="1" applyFill="1" applyBorder="1"/>
    <xf numFmtId="4" fontId="20" fillId="34" borderId="32" xfId="0" applyNumberFormat="1" applyFont="1" applyFill="1" applyBorder="1" applyAlignment="1">
      <alignment horizontal="right" vertical="center" wrapText="1"/>
    </xf>
    <xf numFmtId="49" fontId="20" fillId="34" borderId="1" xfId="0" applyNumberFormat="1" applyFont="1" applyFill="1" applyBorder="1" applyAlignment="1">
      <alignment wrapText="1"/>
    </xf>
    <xf numFmtId="0" fontId="20" fillId="34" borderId="1" xfId="0" applyFont="1" applyFill="1" applyBorder="1" applyAlignment="1">
      <alignment vertical="center" wrapText="1"/>
    </xf>
    <xf numFmtId="0" fontId="20" fillId="34" borderId="1" xfId="0" applyFont="1" applyFill="1" applyBorder="1" applyAlignment="1">
      <alignment horizontal="right" vertical="center" wrapText="1"/>
    </xf>
    <xf numFmtId="4" fontId="20" fillId="34" borderId="1" xfId="0" applyNumberFormat="1" applyFont="1" applyFill="1" applyBorder="1" applyAlignment="1">
      <alignment horizontal="right" vertical="center" wrapText="1"/>
    </xf>
    <xf numFmtId="49" fontId="20" fillId="34" borderId="1" xfId="0" applyNumberFormat="1" applyFont="1" applyFill="1" applyBorder="1" applyAlignment="1">
      <alignment horizontal="right" vertical="center" wrapText="1"/>
    </xf>
    <xf numFmtId="164" fontId="22" fillId="34" borderId="35" xfId="0" applyNumberFormat="1" applyFont="1" applyFill="1" applyBorder="1" applyAlignment="1" applyProtection="1">
      <alignment horizontal="right" vertical="top" wrapText="1"/>
    </xf>
    <xf numFmtId="4" fontId="22" fillId="34" borderId="35" xfId="0" applyNumberFormat="1" applyFont="1" applyFill="1" applyBorder="1" applyAlignment="1" applyProtection="1">
      <alignment horizontal="right" vertical="top" wrapText="1"/>
    </xf>
    <xf numFmtId="49" fontId="20" fillId="34" borderId="30" xfId="0" applyNumberFormat="1" applyFont="1" applyFill="1" applyBorder="1" applyAlignment="1">
      <alignment wrapText="1"/>
    </xf>
    <xf numFmtId="0" fontId="20" fillId="34" borderId="30" xfId="0" applyFont="1" applyFill="1" applyBorder="1" applyAlignment="1">
      <alignment vertical="center" wrapText="1"/>
    </xf>
    <xf numFmtId="4" fontId="20" fillId="34" borderId="30" xfId="0" applyNumberFormat="1" applyFont="1" applyFill="1" applyBorder="1" applyAlignment="1">
      <alignment horizontal="right" vertical="center" wrapText="1"/>
    </xf>
    <xf numFmtId="49" fontId="20" fillId="34" borderId="30" xfId="0" applyNumberFormat="1" applyFont="1" applyFill="1" applyBorder="1" applyAlignment="1">
      <alignment horizontal="right" vertical="center" wrapText="1"/>
    </xf>
    <xf numFmtId="0" fontId="21" fillId="34" borderId="14" xfId="0" applyFont="1" applyFill="1" applyBorder="1" applyAlignment="1">
      <alignment vertical="center" wrapText="1"/>
    </xf>
    <xf numFmtId="4" fontId="21" fillId="34" borderId="33" xfId="0" applyNumberFormat="1" applyFont="1" applyFill="1" applyBorder="1" applyAlignment="1">
      <alignment horizontal="right" vertical="center" wrapText="1"/>
    </xf>
    <xf numFmtId="0" fontId="21" fillId="34" borderId="21" xfId="0" applyFont="1" applyFill="1" applyBorder="1" applyAlignment="1">
      <alignment vertical="center" wrapText="1"/>
    </xf>
    <xf numFmtId="4" fontId="20" fillId="34" borderId="26" xfId="0" applyNumberFormat="1" applyFont="1" applyFill="1" applyBorder="1" applyAlignment="1">
      <alignment horizontal="right" vertical="center" wrapText="1"/>
    </xf>
    <xf numFmtId="0" fontId="20" fillId="34" borderId="1" xfId="0" applyFont="1" applyFill="1" applyBorder="1"/>
    <xf numFmtId="0" fontId="20" fillId="34" borderId="30" xfId="0" applyFont="1" applyFill="1" applyBorder="1"/>
    <xf numFmtId="0" fontId="20" fillId="34" borderId="30" xfId="0" applyFont="1" applyFill="1" applyBorder="1" applyAlignment="1">
      <alignment horizontal="right"/>
    </xf>
    <xf numFmtId="4" fontId="20" fillId="34" borderId="31" xfId="0" applyNumberFormat="1" applyFont="1" applyFill="1" applyBorder="1" applyAlignment="1">
      <alignment horizontal="right" vertical="center" wrapText="1"/>
    </xf>
    <xf numFmtId="0" fontId="21" fillId="34" borderId="14" xfId="0" applyFont="1" applyFill="1" applyBorder="1" applyAlignment="1">
      <alignment horizontal="left"/>
    </xf>
    <xf numFmtId="0" fontId="21" fillId="34" borderId="14" xfId="0" applyFont="1" applyFill="1" applyBorder="1"/>
    <xf numFmtId="4" fontId="21" fillId="34" borderId="33" xfId="0" applyNumberFormat="1" applyFont="1" applyFill="1" applyBorder="1" applyAlignment="1">
      <alignment horizontal="right"/>
    </xf>
    <xf numFmtId="0" fontId="20" fillId="34" borderId="21" xfId="0" applyFont="1" applyFill="1" applyBorder="1" applyAlignment="1">
      <alignment horizontal="right"/>
    </xf>
    <xf numFmtId="0" fontId="20" fillId="34" borderId="1" xfId="0" applyFont="1" applyFill="1" applyBorder="1" applyAlignment="1">
      <alignment wrapText="1"/>
    </xf>
    <xf numFmtId="0" fontId="20" fillId="34" borderId="1" xfId="0" applyFont="1" applyFill="1" applyBorder="1" applyAlignment="1">
      <alignment horizontal="right"/>
    </xf>
    <xf numFmtId="4" fontId="20" fillId="34" borderId="1" xfId="0" applyNumberFormat="1" applyFont="1" applyFill="1" applyBorder="1" applyAlignment="1">
      <alignment horizontal="right" wrapText="1"/>
    </xf>
    <xf numFmtId="0" fontId="20" fillId="34" borderId="30" xfId="0" applyFont="1" applyFill="1" applyBorder="1" applyAlignment="1">
      <alignment wrapText="1"/>
    </xf>
    <xf numFmtId="2" fontId="20" fillId="34" borderId="30" xfId="0" applyNumberFormat="1" applyFont="1" applyFill="1" applyBorder="1" applyAlignment="1">
      <alignment horizontal="right"/>
    </xf>
    <xf numFmtId="4" fontId="20" fillId="34" borderId="30" xfId="0" applyNumberFormat="1" applyFont="1" applyFill="1" applyBorder="1" applyAlignment="1">
      <alignment horizontal="right" wrapText="1"/>
    </xf>
    <xf numFmtId="0" fontId="18" fillId="34" borderId="0" xfId="0" applyFont="1" applyFill="1"/>
    <xf numFmtId="4" fontId="18" fillId="34" borderId="0" xfId="0" applyNumberFormat="1" applyFont="1" applyFill="1"/>
    <xf numFmtId="4" fontId="19" fillId="0" borderId="0" xfId="0" applyNumberFormat="1" applyFont="1"/>
    <xf numFmtId="3" fontId="21" fillId="0" borderId="19" xfId="0" applyNumberFormat="1" applyFont="1" applyBorder="1" applyAlignment="1">
      <alignment horizontal="right" vertical="center" wrapText="1"/>
    </xf>
    <xf numFmtId="4" fontId="21" fillId="0" borderId="14" xfId="0" applyNumberFormat="1" applyFont="1" applyBorder="1" applyAlignment="1">
      <alignment horizontal="right" vertical="center" wrapText="1"/>
    </xf>
    <xf numFmtId="4" fontId="21" fillId="0" borderId="12" xfId="0" applyNumberFormat="1" applyFont="1" applyBorder="1" applyAlignment="1">
      <alignment horizontal="right" vertical="center" wrapText="1"/>
    </xf>
    <xf numFmtId="4" fontId="21" fillId="0" borderId="13" xfId="0" applyNumberFormat="1" applyFont="1" applyBorder="1" applyAlignment="1">
      <alignment horizontal="right" vertical="center" wrapText="1"/>
    </xf>
    <xf numFmtId="3" fontId="21" fillId="0" borderId="14" xfId="0" applyNumberFormat="1" applyFont="1" applyBorder="1" applyAlignment="1">
      <alignment horizontal="right" vertical="center" wrapText="1"/>
    </xf>
    <xf numFmtId="4" fontId="21" fillId="0" borderId="34" xfId="0" applyNumberFormat="1" applyFont="1" applyBorder="1" applyAlignment="1">
      <alignment horizontal="right" vertical="center" wrapText="1"/>
    </xf>
    <xf numFmtId="3" fontId="20" fillId="34" borderId="1" xfId="0" applyNumberFormat="1" applyFont="1" applyFill="1" applyBorder="1" applyAlignment="1">
      <alignment horizontal="right" vertical="center" wrapText="1"/>
    </xf>
    <xf numFmtId="3" fontId="20" fillId="34" borderId="30" xfId="0" applyNumberFormat="1" applyFont="1" applyFill="1" applyBorder="1" applyAlignment="1">
      <alignment horizontal="right" vertical="center" wrapText="1"/>
    </xf>
    <xf numFmtId="4" fontId="21" fillId="34" borderId="14" xfId="0" applyNumberFormat="1" applyFont="1" applyFill="1" applyBorder="1" applyAlignment="1">
      <alignment horizontal="right" vertical="center" wrapText="1"/>
    </xf>
    <xf numFmtId="4" fontId="21" fillId="34" borderId="34" xfId="0" applyNumberFormat="1" applyFont="1" applyFill="1" applyBorder="1" applyAlignment="1">
      <alignment horizontal="right" vertical="center" wrapText="1"/>
    </xf>
    <xf numFmtId="4" fontId="21" fillId="34" borderId="21" xfId="0" applyNumberFormat="1" applyFont="1" applyFill="1" applyBorder="1" applyAlignment="1">
      <alignment horizontal="right" vertical="center" wrapText="1"/>
    </xf>
    <xf numFmtId="3" fontId="21" fillId="34" borderId="21" xfId="0" applyNumberFormat="1" applyFont="1" applyFill="1" applyBorder="1" applyAlignment="1">
      <alignment horizontal="right" vertical="center" wrapText="1"/>
    </xf>
    <xf numFmtId="4" fontId="20" fillId="34" borderId="1" xfId="0" applyNumberFormat="1" applyFont="1" applyFill="1" applyBorder="1" applyAlignment="1">
      <alignment horizontal="right"/>
    </xf>
    <xf numFmtId="4" fontId="20" fillId="34" borderId="30" xfId="0" applyNumberFormat="1" applyFont="1" applyFill="1" applyBorder="1" applyAlignment="1">
      <alignment horizontal="right"/>
    </xf>
    <xf numFmtId="3" fontId="20" fillId="34" borderId="30" xfId="0" applyNumberFormat="1" applyFont="1" applyFill="1" applyBorder="1" applyAlignment="1">
      <alignment horizontal="right"/>
    </xf>
    <xf numFmtId="4" fontId="21" fillId="34" borderId="14" xfId="0" applyNumberFormat="1" applyFont="1" applyFill="1" applyBorder="1" applyAlignment="1">
      <alignment horizontal="right"/>
    </xf>
    <xf numFmtId="3" fontId="21" fillId="34" borderId="14" xfId="0" applyNumberFormat="1" applyFont="1" applyFill="1" applyBorder="1" applyAlignment="1">
      <alignment horizontal="right"/>
    </xf>
    <xf numFmtId="4" fontId="20" fillId="34" borderId="21" xfId="0" applyNumberFormat="1" applyFont="1" applyFill="1" applyBorder="1" applyAlignment="1">
      <alignment horizontal="right"/>
    </xf>
    <xf numFmtId="49" fontId="20" fillId="34" borderId="21" xfId="0" applyNumberFormat="1" applyFont="1" applyFill="1" applyBorder="1" applyAlignment="1">
      <alignment horizontal="right"/>
    </xf>
    <xf numFmtId="3" fontId="20" fillId="34" borderId="21" xfId="0" applyNumberFormat="1" applyFont="1" applyFill="1" applyBorder="1" applyAlignment="1">
      <alignment horizontal="right"/>
    </xf>
    <xf numFmtId="3" fontId="20" fillId="34" borderId="1" xfId="0" applyNumberFormat="1" applyFont="1" applyFill="1" applyBorder="1" applyAlignment="1">
      <alignment horizontal="right"/>
    </xf>
    <xf numFmtId="0" fontId="20" fillId="34" borderId="20" xfId="0" applyFont="1" applyFill="1" applyBorder="1" applyAlignment="1">
      <alignment vertical="center" wrapText="1"/>
    </xf>
    <xf numFmtId="0" fontId="20" fillId="34" borderId="25" xfId="0" applyFont="1" applyFill="1" applyBorder="1" applyAlignment="1">
      <alignment vertical="center" wrapText="1"/>
    </xf>
    <xf numFmtId="0" fontId="23" fillId="0" borderId="0" xfId="0" applyFont="1"/>
    <xf numFmtId="49" fontId="23" fillId="0" borderId="0" xfId="0" applyNumberFormat="1" applyFont="1" applyAlignment="1">
      <alignment vertical="center" wrapText="1"/>
    </xf>
    <xf numFmtId="49" fontId="23" fillId="0" borderId="0" xfId="0" applyNumberFormat="1" applyFont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18" fillId="0" borderId="0" xfId="0" applyFont="1" applyAlignment="1">
      <alignment horizontal="left" wrapText="1"/>
    </xf>
    <xf numFmtId="0" fontId="18" fillId="0" borderId="20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2"/>
  <sheetViews>
    <sheetView tabSelected="1" view="pageBreakPreview" zoomScaleNormal="100" zoomScaleSheetLayoutView="100" workbookViewId="0">
      <selection activeCell="B4" sqref="B4"/>
    </sheetView>
  </sheetViews>
  <sheetFormatPr defaultRowHeight="15.75" x14ac:dyDescent="0.25"/>
  <cols>
    <col min="1" max="1" width="7.42578125" style="1" customWidth="1"/>
    <col min="2" max="2" width="36.5703125" style="1" customWidth="1"/>
    <col min="3" max="3" width="11" style="1" hidden="1" customWidth="1"/>
    <col min="4" max="4" width="11.140625" style="1" hidden="1" customWidth="1"/>
    <col min="5" max="6" width="9.28515625" style="1" hidden="1" customWidth="1"/>
    <col min="7" max="7" width="10.5703125" style="1" hidden="1" customWidth="1"/>
    <col min="8" max="10" width="9.28515625" style="1" hidden="1" customWidth="1"/>
    <col min="11" max="11" width="10.42578125" style="1" hidden="1" customWidth="1"/>
    <col min="12" max="12" width="9.28515625" style="1" hidden="1" customWidth="1"/>
    <col min="13" max="13" width="16" style="1" hidden="1" customWidth="1"/>
    <col min="14" max="14" width="15" style="1" hidden="1" customWidth="1"/>
    <col min="15" max="15" width="12.85546875" style="1" hidden="1" customWidth="1"/>
    <col min="16" max="16" width="19.140625" style="1" hidden="1" customWidth="1"/>
    <col min="17" max="17" width="12.28515625" style="1" hidden="1" customWidth="1"/>
    <col min="18" max="18" width="12.42578125" style="1" customWidth="1"/>
    <col min="19" max="19" width="20.5703125" style="1" customWidth="1"/>
    <col min="20" max="20" width="12.42578125" style="1" customWidth="1"/>
    <col min="21" max="21" width="9.42578125" style="1" bestFit="1" customWidth="1"/>
    <col min="22" max="22" width="20.28515625" style="1" customWidth="1"/>
    <col min="23" max="23" width="12.140625" style="1" customWidth="1"/>
    <col min="24" max="24" width="11.7109375" style="1" bestFit="1" customWidth="1"/>
    <col min="25" max="25" width="16.7109375" style="1" customWidth="1"/>
    <col min="26" max="26" width="13.7109375" style="1" customWidth="1"/>
    <col min="27" max="27" width="9.42578125" style="1" bestFit="1" customWidth="1"/>
    <col min="28" max="28" width="13.42578125" style="1" bestFit="1" customWidth="1"/>
    <col min="29" max="29" width="12.5703125" style="1" customWidth="1"/>
    <col min="30" max="30" width="11.28515625" style="1" customWidth="1"/>
    <col min="31" max="31" width="17.42578125" style="1" customWidth="1"/>
    <col min="32" max="32" width="11.28515625" style="1" customWidth="1"/>
    <col min="33" max="33" width="9.42578125" style="1" bestFit="1" customWidth="1"/>
    <col min="34" max="34" width="20.85546875" style="1" customWidth="1"/>
    <col min="35" max="35" width="10.140625" style="1" bestFit="1" customWidth="1"/>
    <col min="36" max="36" width="13.7109375" style="1" customWidth="1"/>
    <col min="37" max="37" width="9.42578125" style="1" bestFit="1" customWidth="1"/>
    <col min="38" max="38" width="9.28515625" style="1" bestFit="1" customWidth="1"/>
    <col min="39" max="39" width="12.28515625" style="1" customWidth="1"/>
    <col min="40" max="40" width="14.7109375" style="1" customWidth="1"/>
    <col min="41" max="41" width="10.42578125" style="1" bestFit="1" customWidth="1"/>
    <col min="42" max="43" width="9.42578125" style="1" bestFit="1" customWidth="1"/>
    <col min="44" max="44" width="9.28515625" style="1" bestFit="1" customWidth="1"/>
    <col min="45" max="46" width="9.42578125" style="1" bestFit="1" customWidth="1"/>
    <col min="47" max="47" width="9.28515625" style="1" bestFit="1" customWidth="1"/>
    <col min="48" max="49" width="9.42578125" style="1" bestFit="1" customWidth="1"/>
    <col min="50" max="50" width="9.28515625" style="1" bestFit="1" customWidth="1"/>
    <col min="51" max="51" width="23.28515625" style="1" customWidth="1"/>
    <col min="52" max="52" width="21.140625" style="1" customWidth="1"/>
    <col min="53" max="53" width="10.85546875" style="1" customWidth="1"/>
    <col min="54" max="54" width="11.42578125" style="1" customWidth="1"/>
    <col min="55" max="55" width="21.42578125" style="1" customWidth="1"/>
    <col min="56" max="56" width="28.7109375" style="1" customWidth="1"/>
    <col min="57" max="16384" width="9.140625" style="1"/>
  </cols>
  <sheetData>
    <row r="1" spans="1:55" ht="18.75" x14ac:dyDescent="0.3">
      <c r="AD1" s="93" t="s">
        <v>52</v>
      </c>
      <c r="AF1" s="93"/>
      <c r="AG1" s="93"/>
      <c r="AH1" s="93"/>
      <c r="AI1" s="93"/>
    </row>
    <row r="2" spans="1:55" ht="74.25" customHeight="1" x14ac:dyDescent="0.25">
      <c r="AD2" s="95" t="s">
        <v>112</v>
      </c>
      <c r="AE2" s="95"/>
      <c r="AF2" s="95"/>
      <c r="AG2" s="95"/>
      <c r="AH2" s="95"/>
      <c r="AI2" s="94"/>
    </row>
    <row r="3" spans="1:55" ht="24" customHeight="1" x14ac:dyDescent="0.25">
      <c r="W3" s="100"/>
      <c r="X3" s="100"/>
      <c r="Y3" s="100"/>
      <c r="Z3" s="100"/>
    </row>
    <row r="5" spans="1:55" ht="18.75" x14ac:dyDescent="0.3">
      <c r="B5" s="98" t="s">
        <v>43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</row>
    <row r="6" spans="1:55" ht="18.75" x14ac:dyDescent="0.3">
      <c r="B6" s="98" t="s">
        <v>110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</row>
    <row r="7" spans="1:55" ht="18.75" x14ac:dyDescent="0.3">
      <c r="B7" s="98" t="s">
        <v>44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</row>
    <row r="8" spans="1:55" ht="18.75" x14ac:dyDescent="0.3">
      <c r="B8" s="99" t="s">
        <v>54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</row>
    <row r="9" spans="1:55" ht="19.5" thickBot="1" x14ac:dyDescent="0.35"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</row>
    <row r="10" spans="1:55" ht="69.75" customHeight="1" x14ac:dyDescent="0.25">
      <c r="A10" s="101" t="s">
        <v>0</v>
      </c>
      <c r="B10" s="103" t="s">
        <v>1</v>
      </c>
      <c r="C10" s="103" t="s">
        <v>2</v>
      </c>
      <c r="D10" s="103" t="s">
        <v>3</v>
      </c>
      <c r="E10" s="103" t="s">
        <v>4</v>
      </c>
      <c r="F10" s="103" t="s">
        <v>5</v>
      </c>
      <c r="G10" s="103" t="s">
        <v>6</v>
      </c>
      <c r="H10" s="103"/>
      <c r="I10" s="103"/>
      <c r="J10" s="103"/>
      <c r="K10" s="103" t="s">
        <v>7</v>
      </c>
      <c r="L10" s="103" t="s">
        <v>8</v>
      </c>
      <c r="M10" s="103"/>
      <c r="N10" s="103"/>
      <c r="O10" s="103" t="s">
        <v>9</v>
      </c>
      <c r="P10" s="103" t="s">
        <v>10</v>
      </c>
      <c r="Q10" s="103" t="s">
        <v>11</v>
      </c>
      <c r="R10" s="103" t="s">
        <v>12</v>
      </c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6" t="s">
        <v>13</v>
      </c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6" t="s">
        <v>14</v>
      </c>
      <c r="AZ10" s="107"/>
      <c r="BA10" s="107"/>
      <c r="BB10" s="107"/>
      <c r="BC10" s="108"/>
    </row>
    <row r="11" spans="1:55" ht="15.75" customHeight="1" x14ac:dyDescent="0.25">
      <c r="A11" s="102"/>
      <c r="B11" s="104"/>
      <c r="C11" s="104"/>
      <c r="D11" s="104"/>
      <c r="E11" s="104"/>
      <c r="F11" s="104"/>
      <c r="G11" s="104" t="s">
        <v>15</v>
      </c>
      <c r="H11" s="104" t="s">
        <v>16</v>
      </c>
      <c r="I11" s="104"/>
      <c r="J11" s="104"/>
      <c r="K11" s="104"/>
      <c r="L11" s="104" t="s">
        <v>15</v>
      </c>
      <c r="M11" s="104" t="s">
        <v>17</v>
      </c>
      <c r="N11" s="104" t="s">
        <v>18</v>
      </c>
      <c r="O11" s="104"/>
      <c r="P11" s="104"/>
      <c r="Q11" s="104"/>
      <c r="R11" s="104" t="s">
        <v>19</v>
      </c>
      <c r="S11" s="104"/>
      <c r="T11" s="104"/>
      <c r="U11" s="104" t="s">
        <v>20</v>
      </c>
      <c r="V11" s="104"/>
      <c r="W11" s="104"/>
      <c r="X11" s="104" t="s">
        <v>21</v>
      </c>
      <c r="Y11" s="104"/>
      <c r="Z11" s="104"/>
      <c r="AA11" s="104" t="s">
        <v>22</v>
      </c>
      <c r="AB11" s="104"/>
      <c r="AC11" s="104"/>
      <c r="AD11" s="104" t="s">
        <v>23</v>
      </c>
      <c r="AE11" s="104"/>
      <c r="AF11" s="104"/>
      <c r="AG11" s="104" t="s">
        <v>24</v>
      </c>
      <c r="AH11" s="104"/>
      <c r="AI11" s="104"/>
      <c r="AJ11" s="104" t="s">
        <v>25</v>
      </c>
      <c r="AK11" s="104"/>
      <c r="AL11" s="104"/>
      <c r="AM11" s="104" t="s">
        <v>26</v>
      </c>
      <c r="AN11" s="104"/>
      <c r="AO11" s="104"/>
      <c r="AP11" s="104" t="s">
        <v>27</v>
      </c>
      <c r="AQ11" s="104"/>
      <c r="AR11" s="104"/>
      <c r="AS11" s="104" t="s">
        <v>28</v>
      </c>
      <c r="AT11" s="104"/>
      <c r="AU11" s="104"/>
      <c r="AV11" s="104" t="s">
        <v>29</v>
      </c>
      <c r="AW11" s="104"/>
      <c r="AX11" s="104"/>
      <c r="AY11" s="104" t="s">
        <v>15</v>
      </c>
      <c r="AZ11" s="104" t="s">
        <v>16</v>
      </c>
      <c r="BA11" s="104"/>
      <c r="BB11" s="104"/>
      <c r="BC11" s="105"/>
    </row>
    <row r="12" spans="1:55" ht="141.75" customHeight="1" x14ac:dyDescent="0.25">
      <c r="A12" s="102"/>
      <c r="B12" s="104"/>
      <c r="C12" s="104"/>
      <c r="D12" s="104"/>
      <c r="E12" s="104"/>
      <c r="F12" s="104"/>
      <c r="G12" s="104"/>
      <c r="H12" s="2" t="s">
        <v>30</v>
      </c>
      <c r="I12" s="2" t="s">
        <v>31</v>
      </c>
      <c r="J12" s="2" t="s">
        <v>32</v>
      </c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2" t="s">
        <v>33</v>
      </c>
      <c r="BA12" s="2" t="s">
        <v>34</v>
      </c>
      <c r="BB12" s="2" t="s">
        <v>35</v>
      </c>
      <c r="BC12" s="3" t="s">
        <v>36</v>
      </c>
    </row>
    <row r="13" spans="1:55" ht="71.25" customHeight="1" x14ac:dyDescent="0.25">
      <c r="A13" s="4"/>
      <c r="B13" s="5"/>
      <c r="C13" s="5"/>
      <c r="D13" s="5"/>
      <c r="E13" s="5"/>
      <c r="F13" s="5"/>
      <c r="G13" s="2" t="s">
        <v>37</v>
      </c>
      <c r="H13" s="2" t="s">
        <v>37</v>
      </c>
      <c r="I13" s="2" t="s">
        <v>37</v>
      </c>
      <c r="J13" s="2" t="s">
        <v>37</v>
      </c>
      <c r="K13" s="2" t="s">
        <v>38</v>
      </c>
      <c r="L13" s="2" t="s">
        <v>38</v>
      </c>
      <c r="M13" s="5"/>
      <c r="N13" s="2" t="s">
        <v>38</v>
      </c>
      <c r="O13" s="2" t="s">
        <v>39</v>
      </c>
      <c r="P13" s="5"/>
      <c r="Q13" s="5"/>
      <c r="R13" s="2" t="s">
        <v>38</v>
      </c>
      <c r="S13" s="2" t="s">
        <v>40</v>
      </c>
      <c r="T13" s="2" t="s">
        <v>41</v>
      </c>
      <c r="U13" s="2" t="s">
        <v>37</v>
      </c>
      <c r="V13" s="2" t="s">
        <v>40</v>
      </c>
      <c r="W13" s="2" t="s">
        <v>41</v>
      </c>
      <c r="X13" s="2" t="s">
        <v>38</v>
      </c>
      <c r="Y13" s="2" t="s">
        <v>40</v>
      </c>
      <c r="Z13" s="2" t="s">
        <v>41</v>
      </c>
      <c r="AA13" s="2" t="s">
        <v>38</v>
      </c>
      <c r="AB13" s="2" t="s">
        <v>40</v>
      </c>
      <c r="AC13" s="2" t="s">
        <v>41</v>
      </c>
      <c r="AD13" s="2" t="s">
        <v>38</v>
      </c>
      <c r="AE13" s="2" t="s">
        <v>40</v>
      </c>
      <c r="AF13" s="2" t="s">
        <v>41</v>
      </c>
      <c r="AG13" s="2" t="s">
        <v>38</v>
      </c>
      <c r="AH13" s="2" t="s">
        <v>40</v>
      </c>
      <c r="AI13" s="2" t="s">
        <v>41</v>
      </c>
      <c r="AJ13" s="2" t="s">
        <v>42</v>
      </c>
      <c r="AK13" s="2" t="s">
        <v>40</v>
      </c>
      <c r="AL13" s="2" t="s">
        <v>41</v>
      </c>
      <c r="AM13" s="2" t="s">
        <v>38</v>
      </c>
      <c r="AN13" s="2" t="s">
        <v>40</v>
      </c>
      <c r="AO13" s="2" t="s">
        <v>41</v>
      </c>
      <c r="AP13" s="2" t="s">
        <v>38</v>
      </c>
      <c r="AQ13" s="2" t="s">
        <v>40</v>
      </c>
      <c r="AR13" s="2" t="s">
        <v>41</v>
      </c>
      <c r="AS13" s="2" t="s">
        <v>38</v>
      </c>
      <c r="AT13" s="2" t="s">
        <v>40</v>
      </c>
      <c r="AU13" s="2" t="s">
        <v>41</v>
      </c>
      <c r="AV13" s="2" t="s">
        <v>37</v>
      </c>
      <c r="AW13" s="2" t="s">
        <v>40</v>
      </c>
      <c r="AX13" s="2" t="s">
        <v>41</v>
      </c>
      <c r="AY13" s="2" t="s">
        <v>40</v>
      </c>
      <c r="AZ13" s="2" t="s">
        <v>40</v>
      </c>
      <c r="BA13" s="2" t="s">
        <v>40</v>
      </c>
      <c r="BB13" s="2" t="s">
        <v>40</v>
      </c>
      <c r="BC13" s="3" t="s">
        <v>40</v>
      </c>
    </row>
    <row r="14" spans="1:55" ht="16.5" thickBot="1" x14ac:dyDescent="0.3">
      <c r="A14" s="6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7">
        <v>16</v>
      </c>
      <c r="Q14" s="7">
        <v>17</v>
      </c>
      <c r="R14" s="7">
        <v>18</v>
      </c>
      <c r="S14" s="7">
        <v>19</v>
      </c>
      <c r="T14" s="7">
        <v>20</v>
      </c>
      <c r="U14" s="7">
        <v>21</v>
      </c>
      <c r="V14" s="7">
        <v>22</v>
      </c>
      <c r="W14" s="7">
        <v>23</v>
      </c>
      <c r="X14" s="7">
        <v>24</v>
      </c>
      <c r="Y14" s="7">
        <v>25</v>
      </c>
      <c r="Z14" s="7">
        <v>26</v>
      </c>
      <c r="AA14" s="7">
        <v>27</v>
      </c>
      <c r="AB14" s="7">
        <v>28</v>
      </c>
      <c r="AC14" s="7">
        <v>29</v>
      </c>
      <c r="AD14" s="7">
        <v>30</v>
      </c>
      <c r="AE14" s="7">
        <v>31</v>
      </c>
      <c r="AF14" s="7">
        <v>32</v>
      </c>
      <c r="AG14" s="7">
        <v>33</v>
      </c>
      <c r="AH14" s="7">
        <v>34</v>
      </c>
      <c r="AI14" s="7">
        <v>35</v>
      </c>
      <c r="AJ14" s="7">
        <v>36</v>
      </c>
      <c r="AK14" s="7">
        <v>37</v>
      </c>
      <c r="AL14" s="7">
        <v>38</v>
      </c>
      <c r="AM14" s="7">
        <v>39</v>
      </c>
      <c r="AN14" s="7">
        <v>40</v>
      </c>
      <c r="AO14" s="7">
        <v>41</v>
      </c>
      <c r="AP14" s="7">
        <v>42</v>
      </c>
      <c r="AQ14" s="7">
        <v>43</v>
      </c>
      <c r="AR14" s="7">
        <v>44</v>
      </c>
      <c r="AS14" s="7">
        <v>45</v>
      </c>
      <c r="AT14" s="7">
        <v>46</v>
      </c>
      <c r="AU14" s="7">
        <v>47</v>
      </c>
      <c r="AV14" s="7">
        <v>48</v>
      </c>
      <c r="AW14" s="7">
        <v>49</v>
      </c>
      <c r="AX14" s="7">
        <v>50</v>
      </c>
      <c r="AY14" s="7">
        <v>51</v>
      </c>
      <c r="AZ14" s="7">
        <v>52</v>
      </c>
      <c r="BA14" s="7">
        <v>53</v>
      </c>
      <c r="BB14" s="7">
        <v>54</v>
      </c>
      <c r="BC14" s="8">
        <v>55</v>
      </c>
    </row>
    <row r="15" spans="1:55" ht="30" customHeight="1" thickBot="1" x14ac:dyDescent="0.3">
      <c r="A15" s="96" t="s">
        <v>47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2"/>
    </row>
    <row r="16" spans="1:55" ht="26.25" customHeight="1" thickBot="1" x14ac:dyDescent="0.3">
      <c r="A16" s="13"/>
      <c r="B16" s="14" t="s">
        <v>55</v>
      </c>
      <c r="C16" s="14"/>
      <c r="D16" s="14"/>
      <c r="E16" s="14"/>
      <c r="F16" s="14">
        <f>F17+F28+F34</f>
        <v>41</v>
      </c>
      <c r="G16" s="14">
        <f t="shared" ref="G16:O16" si="0">G17+G28+G34</f>
        <v>808</v>
      </c>
      <c r="H16" s="14">
        <f t="shared" si="0"/>
        <v>133</v>
      </c>
      <c r="I16" s="14">
        <f t="shared" si="0"/>
        <v>746</v>
      </c>
      <c r="J16" s="14">
        <f t="shared" si="0"/>
        <v>0</v>
      </c>
      <c r="K16" s="14">
        <f t="shared" si="0"/>
        <v>68883.399999999994</v>
      </c>
      <c r="L16" s="14">
        <f t="shared" si="0"/>
        <v>43757.7</v>
      </c>
      <c r="M16" s="14">
        <f t="shared" si="0"/>
        <v>6102.6</v>
      </c>
      <c r="N16" s="14">
        <f t="shared" si="0"/>
        <v>37655.100000000006</v>
      </c>
      <c r="O16" s="14">
        <f t="shared" si="0"/>
        <v>2139</v>
      </c>
      <c r="P16" s="15"/>
      <c r="Q16" s="15"/>
      <c r="R16" s="28">
        <f>R17+R28+R34</f>
        <v>36255.100000000006</v>
      </c>
      <c r="S16" s="28" t="s">
        <v>104</v>
      </c>
      <c r="T16" s="28"/>
      <c r="U16" s="70">
        <f t="shared" ref="U16" si="1">U17+U28+U34</f>
        <v>12</v>
      </c>
      <c r="V16" s="28" t="str">
        <f>V17</f>
        <v>35 999 242,6+ПСД</v>
      </c>
      <c r="W16" s="28"/>
      <c r="X16" s="28">
        <f>X17+X28+X34</f>
        <v>28127.300000000003</v>
      </c>
      <c r="Y16" s="28">
        <f>Y17+Y28+Y34</f>
        <v>79011711.889999986</v>
      </c>
      <c r="Z16" s="28"/>
      <c r="AA16" s="28">
        <f t="shared" ref="AA16" si="2">AA17+AA28+AA34</f>
        <v>712.5</v>
      </c>
      <c r="AB16" s="28" t="s">
        <v>83</v>
      </c>
      <c r="AC16" s="28"/>
      <c r="AD16" s="28">
        <f>AD17+AD28+AD34</f>
        <v>27415.69</v>
      </c>
      <c r="AE16" s="28">
        <f>AE17+AE28+AE34</f>
        <v>21051660.390000001</v>
      </c>
      <c r="AF16" s="28"/>
      <c r="AG16" s="28">
        <f>AG17+AG28+AG34</f>
        <v>1003</v>
      </c>
      <c r="AH16" s="28" t="s">
        <v>105</v>
      </c>
      <c r="AI16" s="28"/>
      <c r="AJ16" s="28">
        <f t="shared" ref="AJ16:BB16" si="3">AJ17+AJ28+AJ34</f>
        <v>0</v>
      </c>
      <c r="AK16" s="28">
        <f t="shared" si="3"/>
        <v>0</v>
      </c>
      <c r="AL16" s="28"/>
      <c r="AM16" s="28">
        <f>AM17+AM28+AM34</f>
        <v>7516</v>
      </c>
      <c r="AN16" s="28">
        <f>AN17+AN28+AN34</f>
        <v>39703522.800000004</v>
      </c>
      <c r="AO16" s="28"/>
      <c r="AP16" s="28">
        <f t="shared" si="3"/>
        <v>0</v>
      </c>
      <c r="AQ16" s="71">
        <f>SUM(AQ17:AQ26)</f>
        <v>0</v>
      </c>
      <c r="AR16" s="28"/>
      <c r="AS16" s="28">
        <f t="shared" si="3"/>
        <v>0</v>
      </c>
      <c r="AT16" s="28">
        <f t="shared" si="3"/>
        <v>0</v>
      </c>
      <c r="AU16" s="28"/>
      <c r="AV16" s="28">
        <f t="shared" si="3"/>
        <v>0</v>
      </c>
      <c r="AW16" s="28">
        <f t="shared" si="3"/>
        <v>0</v>
      </c>
      <c r="AX16" s="28"/>
      <c r="AY16" s="28" t="s">
        <v>106</v>
      </c>
      <c r="AZ16" s="72">
        <f t="shared" si="3"/>
        <v>0</v>
      </c>
      <c r="BA16" s="73">
        <f t="shared" si="3"/>
        <v>0</v>
      </c>
      <c r="BB16" s="73">
        <f t="shared" si="3"/>
        <v>0</v>
      </c>
      <c r="BC16" s="28" t="s">
        <v>95</v>
      </c>
    </row>
    <row r="17" spans="1:56" ht="22.5" customHeight="1" thickBot="1" x14ac:dyDescent="0.3">
      <c r="A17" s="16"/>
      <c r="B17" s="17" t="s">
        <v>67</v>
      </c>
      <c r="C17" s="17"/>
      <c r="D17" s="17"/>
      <c r="E17" s="17"/>
      <c r="F17" s="17">
        <f>SUM(F18:F27)</f>
        <v>20</v>
      </c>
      <c r="G17" s="17">
        <f t="shared" ref="G17:O17" si="4">SUM(G18:G27)</f>
        <v>323</v>
      </c>
      <c r="H17" s="17">
        <f t="shared" si="4"/>
        <v>56</v>
      </c>
      <c r="I17" s="17">
        <f t="shared" si="4"/>
        <v>338</v>
      </c>
      <c r="J17" s="17">
        <f t="shared" si="4"/>
        <v>0</v>
      </c>
      <c r="K17" s="17">
        <f t="shared" si="4"/>
        <v>28014.6</v>
      </c>
      <c r="L17" s="17">
        <f t="shared" si="4"/>
        <v>19003.7</v>
      </c>
      <c r="M17" s="17">
        <f t="shared" si="4"/>
        <v>2255.7999999999997</v>
      </c>
      <c r="N17" s="17">
        <f t="shared" si="4"/>
        <v>16747.900000000001</v>
      </c>
      <c r="O17" s="17">
        <f t="shared" si="4"/>
        <v>934</v>
      </c>
      <c r="P17" s="18"/>
      <c r="Q17" s="18"/>
      <c r="R17" s="71">
        <f>SUM(R18:R27)</f>
        <v>4000.2</v>
      </c>
      <c r="S17" s="71" t="str">
        <f>S26</f>
        <v>1 119 909,32+ПСД</v>
      </c>
      <c r="T17" s="71"/>
      <c r="U17" s="74">
        <f t="shared" ref="U17" si="5">SUM(U18:U27)</f>
        <v>12</v>
      </c>
      <c r="V17" s="71" t="s">
        <v>96</v>
      </c>
      <c r="W17" s="71"/>
      <c r="X17" s="71">
        <f t="shared" ref="X17:Y17" si="6">SUM(X18:X27)</f>
        <v>14116.900000000001</v>
      </c>
      <c r="Y17" s="71">
        <f t="shared" si="6"/>
        <v>36595764.699999996</v>
      </c>
      <c r="Z17" s="71"/>
      <c r="AA17" s="71">
        <f t="shared" ref="AA17:AB17" si="7">SUM(AA18:AA27)</f>
        <v>0</v>
      </c>
      <c r="AB17" s="71">
        <f t="shared" si="7"/>
        <v>0</v>
      </c>
      <c r="AC17" s="71"/>
      <c r="AD17" s="71">
        <f>SUM(AD18:AD27)</f>
        <v>9079.09</v>
      </c>
      <c r="AE17" s="71">
        <f>SUM(AE18:AE27)</f>
        <v>3395674.0200000005</v>
      </c>
      <c r="AF17" s="71"/>
      <c r="AG17" s="71">
        <f>SUM(AG18:AG27)</f>
        <v>323</v>
      </c>
      <c r="AH17" s="71">
        <f>SUM(AH18:AH27)</f>
        <v>1356997.29</v>
      </c>
      <c r="AI17" s="71"/>
      <c r="AJ17" s="71">
        <f>SUM(AJ18:AJ27)</f>
        <v>0</v>
      </c>
      <c r="AK17" s="71">
        <f>SUM(AK18:AK27)</f>
        <v>0</v>
      </c>
      <c r="AL17" s="71"/>
      <c r="AM17" s="71">
        <f>SUM(AM18:AM27)</f>
        <v>2423</v>
      </c>
      <c r="AN17" s="71">
        <f>SUM(AN18:AN27)</f>
        <v>12144390.99</v>
      </c>
      <c r="AO17" s="71"/>
      <c r="AP17" s="71">
        <f>SUM(AP18:AP27)</f>
        <v>0</v>
      </c>
      <c r="AQ17" s="71">
        <f>SUM(AQ18:AQ27)</f>
        <v>0</v>
      </c>
      <c r="AR17" s="71"/>
      <c r="AS17" s="71">
        <f>SUM(AS18:AS27)</f>
        <v>0</v>
      </c>
      <c r="AT17" s="71">
        <f>SUM(AT18:AT27)</f>
        <v>0</v>
      </c>
      <c r="AU17" s="71"/>
      <c r="AV17" s="71">
        <f>SUM(AV18:AV27)</f>
        <v>0</v>
      </c>
      <c r="AW17" s="71">
        <f>SUM(AW18:AW27)</f>
        <v>0</v>
      </c>
      <c r="AX17" s="71"/>
      <c r="AY17" s="71" t="str">
        <f>BC17</f>
        <v>90 611 978,92+ПСД</v>
      </c>
      <c r="AZ17" s="75">
        <f>SUM(AZ18:AZ27)</f>
        <v>0</v>
      </c>
      <c r="BA17" s="71">
        <f>SUM(BA18:BA27)</f>
        <v>0</v>
      </c>
      <c r="BB17" s="71">
        <f>SUM(BB18:BB27)</f>
        <v>0</v>
      </c>
      <c r="BC17" s="29" t="s">
        <v>92</v>
      </c>
      <c r="BD17" s="10"/>
    </row>
    <row r="18" spans="1:56" s="27" customFormat="1" ht="23.25" customHeight="1" thickBot="1" x14ac:dyDescent="0.3">
      <c r="A18" s="91">
        <v>1</v>
      </c>
      <c r="B18" s="30" t="s">
        <v>56</v>
      </c>
      <c r="C18" s="31">
        <v>1995</v>
      </c>
      <c r="D18" s="31" t="s">
        <v>61</v>
      </c>
      <c r="E18" s="31">
        <v>12</v>
      </c>
      <c r="F18" s="31">
        <v>5</v>
      </c>
      <c r="G18" s="31">
        <v>179</v>
      </c>
      <c r="H18" s="31">
        <v>16</v>
      </c>
      <c r="I18" s="31">
        <f>G18-H18</f>
        <v>163</v>
      </c>
      <c r="J18" s="31"/>
      <c r="K18" s="31">
        <v>14888.9</v>
      </c>
      <c r="L18" s="31">
        <v>10753.7</v>
      </c>
      <c r="M18" s="31">
        <v>1034.9000000000001</v>
      </c>
      <c r="N18" s="31">
        <f>L18-M18</f>
        <v>9718.8000000000011</v>
      </c>
      <c r="O18" s="31">
        <v>445</v>
      </c>
      <c r="P18" s="31"/>
      <c r="Q18" s="32"/>
      <c r="R18" s="33"/>
      <c r="S18" s="33"/>
      <c r="T18" s="33"/>
      <c r="U18" s="34">
        <v>10</v>
      </c>
      <c r="V18" s="34" t="s">
        <v>85</v>
      </c>
      <c r="W18" s="35">
        <v>44196</v>
      </c>
      <c r="X18" s="60"/>
      <c r="Y18" s="60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 t="s">
        <v>84</v>
      </c>
      <c r="AZ18" s="33">
        <f t="shared" ref="AZ18:BB18" si="8">SUM(AZ19:AZ28)</f>
        <v>0</v>
      </c>
      <c r="BA18" s="33">
        <f t="shared" si="8"/>
        <v>0</v>
      </c>
      <c r="BB18" s="33">
        <f t="shared" si="8"/>
        <v>0</v>
      </c>
      <c r="BC18" s="37" t="str">
        <f>AY18</f>
        <v>28 514 038+ПСД</v>
      </c>
    </row>
    <row r="19" spans="1:56" s="27" customFormat="1" ht="16.5" thickBot="1" x14ac:dyDescent="0.3">
      <c r="A19" s="92">
        <v>2</v>
      </c>
      <c r="B19" s="38" t="s">
        <v>48</v>
      </c>
      <c r="C19" s="39">
        <v>1955</v>
      </c>
      <c r="D19" s="39" t="s">
        <v>46</v>
      </c>
      <c r="E19" s="39">
        <v>2</v>
      </c>
      <c r="F19" s="39">
        <v>2</v>
      </c>
      <c r="G19" s="39">
        <v>8</v>
      </c>
      <c r="H19" s="39">
        <v>4</v>
      </c>
      <c r="I19" s="39">
        <f t="shared" ref="I19:I27" si="9">G19-H19</f>
        <v>4</v>
      </c>
      <c r="J19" s="39"/>
      <c r="K19" s="39">
        <v>752.7</v>
      </c>
      <c r="L19" s="39">
        <v>404.1</v>
      </c>
      <c r="M19" s="39">
        <v>148.6</v>
      </c>
      <c r="N19" s="39">
        <f t="shared" ref="N19:N27" si="10">L19-M19</f>
        <v>255.50000000000003</v>
      </c>
      <c r="O19" s="39">
        <v>20</v>
      </c>
      <c r="P19" s="39" t="s">
        <v>62</v>
      </c>
      <c r="Q19" s="40" t="s">
        <v>63</v>
      </c>
      <c r="R19" s="41"/>
      <c r="S19" s="41"/>
      <c r="T19" s="41"/>
      <c r="U19" s="76"/>
      <c r="V19" s="41"/>
      <c r="W19" s="42"/>
      <c r="X19" s="41">
        <v>286.5</v>
      </c>
      <c r="Y19" s="41">
        <v>1056640.6499999999</v>
      </c>
      <c r="Z19" s="42" t="s">
        <v>107</v>
      </c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>
        <f t="shared" ref="AY19:AY37" si="11">S19+V19+Y19+AB19+AE19+AH19+AK19+AN19+AQ19+AT19+AW19</f>
        <v>1056640.6499999999</v>
      </c>
      <c r="AZ19" s="41">
        <f t="shared" ref="AZ19:BB19" si="12">SUM(AZ20:AZ30)</f>
        <v>0</v>
      </c>
      <c r="BA19" s="41">
        <f t="shared" si="12"/>
        <v>0</v>
      </c>
      <c r="BB19" s="41">
        <f t="shared" si="12"/>
        <v>0</v>
      </c>
      <c r="BC19" s="37">
        <f t="shared" ref="BC19:BC27" si="13">AY19</f>
        <v>1056640.6499999999</v>
      </c>
    </row>
    <row r="20" spans="1:56" s="27" customFormat="1" ht="16.5" thickBot="1" x14ac:dyDescent="0.3">
      <c r="A20" s="92">
        <v>3</v>
      </c>
      <c r="B20" s="38" t="s">
        <v>49</v>
      </c>
      <c r="C20" s="39">
        <v>1961</v>
      </c>
      <c r="D20" s="39" t="s">
        <v>46</v>
      </c>
      <c r="E20" s="39">
        <v>4</v>
      </c>
      <c r="F20" s="39">
        <v>3</v>
      </c>
      <c r="G20" s="39">
        <v>48</v>
      </c>
      <c r="H20" s="39">
        <v>7</v>
      </c>
      <c r="I20" s="39">
        <f t="shared" si="9"/>
        <v>41</v>
      </c>
      <c r="J20" s="39"/>
      <c r="K20" s="39">
        <v>3867</v>
      </c>
      <c r="L20" s="39">
        <v>2022.3</v>
      </c>
      <c r="M20" s="39">
        <v>300.60000000000002</v>
      </c>
      <c r="N20" s="39">
        <f t="shared" si="10"/>
        <v>1721.6999999999998</v>
      </c>
      <c r="O20" s="39">
        <v>120</v>
      </c>
      <c r="P20" s="39" t="s">
        <v>64</v>
      </c>
      <c r="Q20" s="39">
        <v>2018</v>
      </c>
      <c r="R20" s="41"/>
      <c r="S20" s="41"/>
      <c r="T20" s="41"/>
      <c r="U20" s="76"/>
      <c r="V20" s="41"/>
      <c r="W20" s="42"/>
      <c r="X20" s="43">
        <v>2760.2</v>
      </c>
      <c r="Y20" s="44">
        <v>7653881.8899999997</v>
      </c>
      <c r="Z20" s="42" t="s">
        <v>107</v>
      </c>
      <c r="AA20" s="43"/>
      <c r="AB20" s="34"/>
      <c r="AC20" s="35"/>
      <c r="AD20" s="43">
        <v>1655</v>
      </c>
      <c r="AE20" s="44">
        <v>231369</v>
      </c>
      <c r="AF20" s="42" t="s">
        <v>107</v>
      </c>
      <c r="AG20" s="43">
        <v>95</v>
      </c>
      <c r="AH20" s="44">
        <v>399116.85</v>
      </c>
      <c r="AI20" s="35">
        <v>44196</v>
      </c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>
        <f t="shared" si="11"/>
        <v>8284367.7399999993</v>
      </c>
      <c r="AZ20" s="41">
        <f t="shared" ref="AZ20:BB23" si="14">SUM(AZ21:AZ30)</f>
        <v>0</v>
      </c>
      <c r="BA20" s="41">
        <f t="shared" si="14"/>
        <v>0</v>
      </c>
      <c r="BB20" s="41">
        <f t="shared" si="14"/>
        <v>0</v>
      </c>
      <c r="BC20" s="37">
        <f t="shared" si="13"/>
        <v>8284367.7399999993</v>
      </c>
    </row>
    <row r="21" spans="1:56" ht="22.5" customHeight="1" thickBot="1" x14ac:dyDescent="0.3">
      <c r="A21" s="20">
        <v>4</v>
      </c>
      <c r="B21" s="38" t="s">
        <v>45</v>
      </c>
      <c r="C21" s="39">
        <v>1951</v>
      </c>
      <c r="D21" s="39" t="s">
        <v>46</v>
      </c>
      <c r="E21" s="39">
        <v>2</v>
      </c>
      <c r="F21" s="39">
        <v>1</v>
      </c>
      <c r="G21" s="39">
        <v>4</v>
      </c>
      <c r="H21" s="39">
        <v>2</v>
      </c>
      <c r="I21" s="39">
        <f t="shared" si="9"/>
        <v>2</v>
      </c>
      <c r="J21" s="39"/>
      <c r="K21" s="39">
        <v>417.1</v>
      </c>
      <c r="L21" s="39">
        <v>225.3</v>
      </c>
      <c r="M21" s="39">
        <v>112.3</v>
      </c>
      <c r="N21" s="39">
        <f t="shared" si="10"/>
        <v>113.00000000000001</v>
      </c>
      <c r="O21" s="39">
        <v>6</v>
      </c>
      <c r="P21" s="39" t="s">
        <v>65</v>
      </c>
      <c r="Q21" s="39">
        <v>2018</v>
      </c>
      <c r="R21" s="41"/>
      <c r="S21" s="41"/>
      <c r="T21" s="41"/>
      <c r="U21" s="76"/>
      <c r="V21" s="41"/>
      <c r="W21" s="42"/>
      <c r="X21" s="41">
        <v>450</v>
      </c>
      <c r="Y21" s="41">
        <v>1181658.94</v>
      </c>
      <c r="Z21" s="42" t="s">
        <v>107</v>
      </c>
      <c r="AA21" s="41"/>
      <c r="AB21" s="41"/>
      <c r="AC21" s="41"/>
      <c r="AD21" s="41">
        <v>334</v>
      </c>
      <c r="AE21" s="41">
        <v>46693.2</v>
      </c>
      <c r="AF21" s="42" t="s">
        <v>107</v>
      </c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>
        <f t="shared" si="11"/>
        <v>1228352.1399999999</v>
      </c>
      <c r="AZ21" s="41">
        <f t="shared" si="14"/>
        <v>0</v>
      </c>
      <c r="BA21" s="41">
        <f t="shared" si="14"/>
        <v>0</v>
      </c>
      <c r="BB21" s="41">
        <f t="shared" si="14"/>
        <v>0</v>
      </c>
      <c r="BC21" s="37">
        <f t="shared" si="13"/>
        <v>1228352.1399999999</v>
      </c>
    </row>
    <row r="22" spans="1:56" ht="22.5" customHeight="1" thickBot="1" x14ac:dyDescent="0.3">
      <c r="A22" s="20">
        <v>5</v>
      </c>
      <c r="B22" s="38" t="s">
        <v>50</v>
      </c>
      <c r="C22" s="39">
        <v>1951</v>
      </c>
      <c r="D22" s="39" t="s">
        <v>46</v>
      </c>
      <c r="E22" s="39">
        <v>2</v>
      </c>
      <c r="F22" s="39">
        <v>1</v>
      </c>
      <c r="G22" s="39">
        <v>4</v>
      </c>
      <c r="H22" s="39">
        <v>2</v>
      </c>
      <c r="I22" s="39">
        <f t="shared" si="9"/>
        <v>2</v>
      </c>
      <c r="J22" s="39"/>
      <c r="K22" s="39">
        <v>409.3</v>
      </c>
      <c r="L22" s="39">
        <v>222.2</v>
      </c>
      <c r="M22" s="39">
        <v>55.8</v>
      </c>
      <c r="N22" s="39">
        <f t="shared" si="10"/>
        <v>166.39999999999998</v>
      </c>
      <c r="O22" s="39">
        <v>7</v>
      </c>
      <c r="P22" s="39" t="s">
        <v>65</v>
      </c>
      <c r="Q22" s="39">
        <v>2018</v>
      </c>
      <c r="R22" s="41"/>
      <c r="S22" s="41"/>
      <c r="T22" s="41"/>
      <c r="U22" s="76"/>
      <c r="V22" s="41"/>
      <c r="W22" s="42"/>
      <c r="X22" s="41">
        <v>444.7</v>
      </c>
      <c r="Y22" s="41">
        <v>1167215.07</v>
      </c>
      <c r="Z22" s="42" t="s">
        <v>107</v>
      </c>
      <c r="AA22" s="41"/>
      <c r="AB22" s="41"/>
      <c r="AC22" s="41"/>
      <c r="AD22" s="41">
        <v>333</v>
      </c>
      <c r="AE22" s="41">
        <v>46553.4</v>
      </c>
      <c r="AF22" s="42" t="s">
        <v>107</v>
      </c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>
        <f t="shared" si="11"/>
        <v>1213768.47</v>
      </c>
      <c r="AZ22" s="41">
        <f t="shared" si="14"/>
        <v>0</v>
      </c>
      <c r="BA22" s="41">
        <f t="shared" si="14"/>
        <v>0</v>
      </c>
      <c r="BB22" s="41">
        <f t="shared" si="14"/>
        <v>0</v>
      </c>
      <c r="BC22" s="37">
        <f t="shared" si="13"/>
        <v>1213768.47</v>
      </c>
    </row>
    <row r="23" spans="1:56" ht="22.5" customHeight="1" thickBot="1" x14ac:dyDescent="0.3">
      <c r="A23" s="20">
        <v>6</v>
      </c>
      <c r="B23" s="38" t="s">
        <v>51</v>
      </c>
      <c r="C23" s="39">
        <v>1951</v>
      </c>
      <c r="D23" s="39" t="s">
        <v>46</v>
      </c>
      <c r="E23" s="39">
        <v>2</v>
      </c>
      <c r="F23" s="39">
        <v>1</v>
      </c>
      <c r="G23" s="39">
        <v>4</v>
      </c>
      <c r="H23" s="39">
        <v>1</v>
      </c>
      <c r="I23" s="39">
        <f t="shared" si="9"/>
        <v>3</v>
      </c>
      <c r="J23" s="39"/>
      <c r="K23" s="39">
        <v>410.2</v>
      </c>
      <c r="L23" s="39">
        <v>223.9</v>
      </c>
      <c r="M23" s="39">
        <v>13.2</v>
      </c>
      <c r="N23" s="39">
        <f t="shared" si="10"/>
        <v>210.70000000000002</v>
      </c>
      <c r="O23" s="39">
        <v>8</v>
      </c>
      <c r="P23" s="39" t="s">
        <v>65</v>
      </c>
      <c r="Q23" s="39">
        <v>2018</v>
      </c>
      <c r="R23" s="41"/>
      <c r="S23" s="41"/>
      <c r="T23" s="41"/>
      <c r="U23" s="76"/>
      <c r="V23" s="41"/>
      <c r="W23" s="42"/>
      <c r="X23" s="41">
        <v>447.3</v>
      </c>
      <c r="Y23" s="41">
        <v>1173685.5900000001</v>
      </c>
      <c r="Z23" s="42" t="s">
        <v>107</v>
      </c>
      <c r="AA23" s="41"/>
      <c r="AB23" s="41"/>
      <c r="AC23" s="41"/>
      <c r="AD23" s="41">
        <v>328</v>
      </c>
      <c r="AE23" s="41">
        <v>45854.400000000001</v>
      </c>
      <c r="AF23" s="42" t="s">
        <v>107</v>
      </c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>
        <f t="shared" si="11"/>
        <v>1219539.99</v>
      </c>
      <c r="AZ23" s="41">
        <f t="shared" si="14"/>
        <v>0</v>
      </c>
      <c r="BA23" s="41">
        <f t="shared" si="14"/>
        <v>0</v>
      </c>
      <c r="BB23" s="41">
        <f t="shared" si="14"/>
        <v>0</v>
      </c>
      <c r="BC23" s="37">
        <f t="shared" si="13"/>
        <v>1219539.99</v>
      </c>
    </row>
    <row r="24" spans="1:56" ht="16.5" thickBot="1" x14ac:dyDescent="0.3">
      <c r="A24" s="20">
        <v>7</v>
      </c>
      <c r="B24" s="38" t="s">
        <v>57</v>
      </c>
      <c r="C24" s="39">
        <v>1960</v>
      </c>
      <c r="D24" s="39" t="s">
        <v>46</v>
      </c>
      <c r="E24" s="39">
        <v>4</v>
      </c>
      <c r="F24" s="39">
        <v>3</v>
      </c>
      <c r="G24" s="39">
        <v>40</v>
      </c>
      <c r="H24" s="39">
        <v>10</v>
      </c>
      <c r="I24" s="39">
        <f t="shared" si="9"/>
        <v>30</v>
      </c>
      <c r="J24" s="39"/>
      <c r="K24" s="39">
        <v>3256.5</v>
      </c>
      <c r="L24" s="39">
        <v>2015.2</v>
      </c>
      <c r="M24" s="39">
        <v>330</v>
      </c>
      <c r="N24" s="39">
        <f t="shared" si="10"/>
        <v>1685.2</v>
      </c>
      <c r="O24" s="39">
        <v>98</v>
      </c>
      <c r="P24" s="39"/>
      <c r="Q24" s="39"/>
      <c r="R24" s="41"/>
      <c r="S24" s="41"/>
      <c r="T24" s="41"/>
      <c r="U24" s="76"/>
      <c r="V24" s="41"/>
      <c r="W24" s="42"/>
      <c r="X24" s="41">
        <v>2341.4</v>
      </c>
      <c r="Y24" s="41">
        <v>6066780.1600000001</v>
      </c>
      <c r="Z24" s="42" t="s">
        <v>107</v>
      </c>
      <c r="AA24" s="41"/>
      <c r="AB24" s="41"/>
      <c r="AC24" s="41"/>
      <c r="AD24" s="41">
        <v>1511.5</v>
      </c>
      <c r="AE24" s="41">
        <v>211307.7</v>
      </c>
      <c r="AF24" s="42" t="s">
        <v>107</v>
      </c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>
        <f t="shared" si="11"/>
        <v>6278087.8600000003</v>
      </c>
      <c r="AZ24" s="41">
        <f>SUM(AZ26:AZ33)</f>
        <v>0</v>
      </c>
      <c r="BA24" s="41">
        <f>SUM(BA26:BA33)</f>
        <v>0</v>
      </c>
      <c r="BB24" s="41">
        <f>SUM(BB26:BB33)</f>
        <v>0</v>
      </c>
      <c r="BC24" s="37">
        <f t="shared" si="13"/>
        <v>6278087.8600000003</v>
      </c>
    </row>
    <row r="25" spans="1:56" ht="16.5" thickBot="1" x14ac:dyDescent="0.3">
      <c r="A25" s="20">
        <v>8</v>
      </c>
      <c r="B25" s="38" t="s">
        <v>82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1"/>
      <c r="S25" s="41"/>
      <c r="T25" s="41"/>
      <c r="U25" s="76">
        <v>2</v>
      </c>
      <c r="V25" s="41" t="s">
        <v>86</v>
      </c>
      <c r="W25" s="35">
        <v>44196</v>
      </c>
      <c r="X25" s="41"/>
      <c r="Y25" s="41"/>
      <c r="Z25" s="42"/>
      <c r="AA25" s="41"/>
      <c r="AB25" s="41"/>
      <c r="AC25" s="41"/>
      <c r="AD25" s="41"/>
      <c r="AE25" s="41"/>
      <c r="AF25" s="42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 t="s">
        <v>86</v>
      </c>
      <c r="AZ25" s="41"/>
      <c r="BA25" s="41"/>
      <c r="BB25" s="41"/>
      <c r="BC25" s="37" t="str">
        <f t="shared" si="13"/>
        <v>7 485 204,6+ПСД</v>
      </c>
    </row>
    <row r="26" spans="1:56" ht="16.5" thickBot="1" x14ac:dyDescent="0.3">
      <c r="A26" s="20">
        <v>9</v>
      </c>
      <c r="B26" s="38" t="s">
        <v>58</v>
      </c>
      <c r="C26" s="39">
        <v>1960</v>
      </c>
      <c r="D26" s="39" t="s">
        <v>46</v>
      </c>
      <c r="E26" s="39">
        <v>3</v>
      </c>
      <c r="F26" s="39">
        <v>1</v>
      </c>
      <c r="G26" s="40" t="s">
        <v>66</v>
      </c>
      <c r="H26" s="39">
        <v>14</v>
      </c>
      <c r="I26" s="39">
        <v>57</v>
      </c>
      <c r="J26" s="39"/>
      <c r="K26" s="39">
        <v>1383</v>
      </c>
      <c r="L26" s="39">
        <v>1333.4</v>
      </c>
      <c r="M26" s="39">
        <v>260.39999999999998</v>
      </c>
      <c r="N26" s="39">
        <f t="shared" si="10"/>
        <v>1073</v>
      </c>
      <c r="O26" s="39">
        <v>142</v>
      </c>
      <c r="P26" s="39"/>
      <c r="Q26" s="39"/>
      <c r="R26" s="41">
        <v>4000.2</v>
      </c>
      <c r="S26" s="41" t="s">
        <v>87</v>
      </c>
      <c r="T26" s="42" t="s">
        <v>107</v>
      </c>
      <c r="U26" s="76"/>
      <c r="V26" s="41"/>
      <c r="W26" s="42"/>
      <c r="X26" s="41">
        <v>3911.3</v>
      </c>
      <c r="Y26" s="41">
        <v>9719115.7300000004</v>
      </c>
      <c r="Z26" s="42" t="s">
        <v>107</v>
      </c>
      <c r="AA26" s="41"/>
      <c r="AB26" s="41"/>
      <c r="AC26" s="41"/>
      <c r="AD26" s="41">
        <v>2399.15</v>
      </c>
      <c r="AE26" s="41">
        <v>1144143</v>
      </c>
      <c r="AF26" s="42" t="s">
        <v>107</v>
      </c>
      <c r="AG26" s="41">
        <v>125</v>
      </c>
      <c r="AH26" s="41">
        <v>525153.75</v>
      </c>
      <c r="AI26" s="41"/>
      <c r="AJ26" s="41"/>
      <c r="AK26" s="41"/>
      <c r="AL26" s="41"/>
      <c r="AM26" s="41">
        <v>1191</v>
      </c>
      <c r="AN26" s="41">
        <v>5969446.8300000001</v>
      </c>
      <c r="AO26" s="42" t="s">
        <v>60</v>
      </c>
      <c r="AP26" s="41"/>
      <c r="AQ26" s="41"/>
      <c r="AR26" s="41"/>
      <c r="AS26" s="41"/>
      <c r="AT26" s="41"/>
      <c r="AU26" s="41"/>
      <c r="AV26" s="41"/>
      <c r="AW26" s="41"/>
      <c r="AX26" s="41"/>
      <c r="AY26" s="41" t="s">
        <v>88</v>
      </c>
      <c r="AZ26" s="41">
        <f>SUM(AZ27:AZ33)</f>
        <v>0</v>
      </c>
      <c r="BA26" s="41">
        <f>SUM(BA27:BA33)</f>
        <v>0</v>
      </c>
      <c r="BB26" s="41">
        <f>SUM(BB27:BB33)</f>
        <v>0</v>
      </c>
      <c r="BC26" s="37" t="str">
        <f t="shared" si="13"/>
        <v>18 477 768,63+ПСД</v>
      </c>
    </row>
    <row r="27" spans="1:56" ht="16.5" thickBot="1" x14ac:dyDescent="0.3">
      <c r="A27" s="21">
        <v>10</v>
      </c>
      <c r="B27" s="45" t="s">
        <v>59</v>
      </c>
      <c r="C27" s="46">
        <v>1999</v>
      </c>
      <c r="D27" s="46" t="s">
        <v>46</v>
      </c>
      <c r="E27" s="46">
        <v>4</v>
      </c>
      <c r="F27" s="46">
        <v>3</v>
      </c>
      <c r="G27" s="46">
        <v>36</v>
      </c>
      <c r="H27" s="46">
        <v>0</v>
      </c>
      <c r="I27" s="46">
        <f t="shared" si="9"/>
        <v>36</v>
      </c>
      <c r="J27" s="46"/>
      <c r="K27" s="46">
        <v>2629.9</v>
      </c>
      <c r="L27" s="46">
        <v>1803.6</v>
      </c>
      <c r="M27" s="46">
        <v>0</v>
      </c>
      <c r="N27" s="46">
        <f t="shared" si="10"/>
        <v>1803.6</v>
      </c>
      <c r="O27" s="46">
        <v>88</v>
      </c>
      <c r="P27" s="46"/>
      <c r="Q27" s="46"/>
      <c r="R27" s="47"/>
      <c r="S27" s="47"/>
      <c r="T27" s="47"/>
      <c r="U27" s="77"/>
      <c r="V27" s="47"/>
      <c r="W27" s="48"/>
      <c r="X27" s="47">
        <v>3475.5</v>
      </c>
      <c r="Y27" s="47">
        <v>8576786.6699999999</v>
      </c>
      <c r="Z27" s="42" t="s">
        <v>107</v>
      </c>
      <c r="AA27" s="47"/>
      <c r="AB27" s="47"/>
      <c r="AC27" s="47"/>
      <c r="AD27" s="47">
        <v>2518.44</v>
      </c>
      <c r="AE27" s="47">
        <v>1669753.32</v>
      </c>
      <c r="AF27" s="42" t="s">
        <v>107</v>
      </c>
      <c r="AG27" s="47">
        <v>103</v>
      </c>
      <c r="AH27" s="47">
        <v>432726.69</v>
      </c>
      <c r="AI27" s="47"/>
      <c r="AJ27" s="47"/>
      <c r="AK27" s="47"/>
      <c r="AL27" s="47"/>
      <c r="AM27" s="47">
        <v>1232</v>
      </c>
      <c r="AN27" s="47">
        <v>6174944.1600000001</v>
      </c>
      <c r="AO27" s="48" t="s">
        <v>60</v>
      </c>
      <c r="AP27" s="47"/>
      <c r="AQ27" s="47"/>
      <c r="AR27" s="47"/>
      <c r="AS27" s="47"/>
      <c r="AT27" s="47"/>
      <c r="AU27" s="47"/>
      <c r="AV27" s="47"/>
      <c r="AW27" s="47"/>
      <c r="AX27" s="47"/>
      <c r="AY27" s="47">
        <f t="shared" si="11"/>
        <v>16854210.84</v>
      </c>
      <c r="AZ27" s="47">
        <f>SUM(AZ28:AZ33)</f>
        <v>0</v>
      </c>
      <c r="BA27" s="47">
        <f>SUM(BA28:BA33)</f>
        <v>0</v>
      </c>
      <c r="BB27" s="47">
        <f>SUM(BB28:BB33)</f>
        <v>0</v>
      </c>
      <c r="BC27" s="37">
        <f t="shared" si="13"/>
        <v>16854210.84</v>
      </c>
    </row>
    <row r="28" spans="1:56" s="9" customFormat="1" ht="25.5" customHeight="1" thickBot="1" x14ac:dyDescent="0.3">
      <c r="A28" s="16"/>
      <c r="B28" s="49" t="s">
        <v>68</v>
      </c>
      <c r="C28" s="49"/>
      <c r="D28" s="49"/>
      <c r="E28" s="49"/>
      <c r="F28" s="49">
        <f>SUM(F29:F33)</f>
        <v>13</v>
      </c>
      <c r="G28" s="49">
        <f t="shared" ref="G28:O28" si="15">SUM(G29:G33)</f>
        <v>349</v>
      </c>
      <c r="H28" s="49">
        <f t="shared" si="15"/>
        <v>42</v>
      </c>
      <c r="I28" s="49">
        <f t="shared" si="15"/>
        <v>307</v>
      </c>
      <c r="J28" s="49">
        <f t="shared" si="15"/>
        <v>0</v>
      </c>
      <c r="K28" s="49">
        <f t="shared" si="15"/>
        <v>31232.100000000002</v>
      </c>
      <c r="L28" s="49">
        <f t="shared" si="15"/>
        <v>18154.5</v>
      </c>
      <c r="M28" s="49">
        <f t="shared" si="15"/>
        <v>2244.1999999999998</v>
      </c>
      <c r="N28" s="49">
        <f t="shared" si="15"/>
        <v>15910.300000000003</v>
      </c>
      <c r="O28" s="49">
        <f t="shared" si="15"/>
        <v>868</v>
      </c>
      <c r="P28" s="49"/>
      <c r="Q28" s="49"/>
      <c r="R28" s="78">
        <f>SUM(R29:R33)</f>
        <v>9912</v>
      </c>
      <c r="S28" s="78" t="s">
        <v>99</v>
      </c>
      <c r="T28" s="78"/>
      <c r="U28" s="78">
        <f t="shared" ref="U28:V28" si="16">SUM(U29:U33)</f>
        <v>0</v>
      </c>
      <c r="V28" s="78">
        <f t="shared" si="16"/>
        <v>0</v>
      </c>
      <c r="W28" s="78"/>
      <c r="X28" s="78">
        <f t="shared" ref="X28:Y28" si="17">SUM(X29:X33)</f>
        <v>9481.8000000000011</v>
      </c>
      <c r="Y28" s="78">
        <f t="shared" si="17"/>
        <v>29099305.119999997</v>
      </c>
      <c r="Z28" s="78"/>
      <c r="AA28" s="78">
        <f t="shared" ref="AA28:AB28" si="18">SUM(AA29:AA33)</f>
        <v>0</v>
      </c>
      <c r="AB28" s="78">
        <f t="shared" si="18"/>
        <v>0</v>
      </c>
      <c r="AC28" s="78"/>
      <c r="AD28" s="78">
        <f t="shared" ref="AD28:AE28" si="19">SUM(AD29:AD33)</f>
        <v>8152.0999999999995</v>
      </c>
      <c r="AE28" s="78">
        <f t="shared" si="19"/>
        <v>6016205.7599999998</v>
      </c>
      <c r="AF28" s="78"/>
      <c r="AG28" s="78">
        <f t="shared" ref="AG28:AH28" si="20">SUM(AG29:AG33)</f>
        <v>193</v>
      </c>
      <c r="AH28" s="78">
        <f t="shared" si="20"/>
        <v>854623.3</v>
      </c>
      <c r="AI28" s="78"/>
      <c r="AJ28" s="78">
        <f t="shared" ref="AJ28:BB28" si="21">SUM(AJ30:AJ33)</f>
        <v>0</v>
      </c>
      <c r="AK28" s="78">
        <f t="shared" si="21"/>
        <v>0</v>
      </c>
      <c r="AL28" s="78"/>
      <c r="AM28" s="78">
        <f t="shared" ref="AM28:AN28" si="22">SUM(AM29:AM33)</f>
        <v>2666</v>
      </c>
      <c r="AN28" s="78">
        <f t="shared" si="22"/>
        <v>14083918.140000001</v>
      </c>
      <c r="AO28" s="78"/>
      <c r="AP28" s="78">
        <f t="shared" si="21"/>
        <v>0</v>
      </c>
      <c r="AQ28" s="78">
        <f t="shared" si="21"/>
        <v>0</v>
      </c>
      <c r="AR28" s="78"/>
      <c r="AS28" s="78">
        <f t="shared" si="21"/>
        <v>0</v>
      </c>
      <c r="AT28" s="78">
        <f t="shared" si="21"/>
        <v>0</v>
      </c>
      <c r="AU28" s="78"/>
      <c r="AV28" s="78">
        <f t="shared" si="21"/>
        <v>0</v>
      </c>
      <c r="AW28" s="78">
        <f t="shared" si="21"/>
        <v>0</v>
      </c>
      <c r="AX28" s="78"/>
      <c r="AY28" s="78" t="str">
        <f>BC28</f>
        <v>52 978 885,28+ПСД</v>
      </c>
      <c r="AZ28" s="79">
        <f t="shared" si="21"/>
        <v>0</v>
      </c>
      <c r="BA28" s="78">
        <f t="shared" si="21"/>
        <v>0</v>
      </c>
      <c r="BB28" s="78">
        <f t="shared" si="21"/>
        <v>0</v>
      </c>
      <c r="BC28" s="50" t="s">
        <v>93</v>
      </c>
      <c r="BD28" s="69"/>
    </row>
    <row r="29" spans="1:56" s="9" customFormat="1" ht="22.5" customHeight="1" x14ac:dyDescent="0.25">
      <c r="A29" s="19">
        <v>1</v>
      </c>
      <c r="B29" s="30" t="s">
        <v>74</v>
      </c>
      <c r="C29" s="31">
        <v>1978</v>
      </c>
      <c r="D29" s="31" t="s">
        <v>75</v>
      </c>
      <c r="E29" s="31">
        <v>9</v>
      </c>
      <c r="F29" s="31">
        <v>4</v>
      </c>
      <c r="G29" s="31">
        <v>144</v>
      </c>
      <c r="H29" s="31">
        <v>20</v>
      </c>
      <c r="I29" s="31">
        <f>G29-H29</f>
        <v>124</v>
      </c>
      <c r="J29" s="31">
        <v>0</v>
      </c>
      <c r="K29" s="31">
        <v>10089.799999999999</v>
      </c>
      <c r="L29" s="31">
        <v>7118</v>
      </c>
      <c r="M29" s="31">
        <v>1151.8</v>
      </c>
      <c r="N29" s="31">
        <f>L29-M29</f>
        <v>5966.2</v>
      </c>
      <c r="O29" s="51">
        <v>358</v>
      </c>
      <c r="P29" s="51"/>
      <c r="Q29" s="51"/>
      <c r="R29" s="80"/>
      <c r="S29" s="80"/>
      <c r="T29" s="80"/>
      <c r="U29" s="81"/>
      <c r="V29" s="80"/>
      <c r="W29" s="80"/>
      <c r="X29" s="33">
        <v>1361.8</v>
      </c>
      <c r="Y29" s="33">
        <v>5984528.1100000003</v>
      </c>
      <c r="Z29" s="42" t="s">
        <v>108</v>
      </c>
      <c r="AA29" s="33"/>
      <c r="AB29" s="33"/>
      <c r="AC29" s="33"/>
      <c r="AD29" s="33"/>
      <c r="AE29" s="33"/>
      <c r="AF29" s="32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33">
        <f t="shared" si="11"/>
        <v>5984528.1100000003</v>
      </c>
      <c r="AZ29" s="33">
        <f t="shared" ref="AZ29:BB29" si="23">SUM(AZ30:AZ37)</f>
        <v>0</v>
      </c>
      <c r="BA29" s="33">
        <f t="shared" si="23"/>
        <v>0</v>
      </c>
      <c r="BB29" s="33">
        <f t="shared" si="23"/>
        <v>0</v>
      </c>
      <c r="BC29" s="37">
        <f t="shared" ref="BC29:BC33" si="24">AY29</f>
        <v>5984528.1100000003</v>
      </c>
    </row>
    <row r="30" spans="1:56" x14ac:dyDescent="0.25">
      <c r="A30" s="20">
        <v>2</v>
      </c>
      <c r="B30" s="38" t="s">
        <v>70</v>
      </c>
      <c r="C30" s="39">
        <v>1959</v>
      </c>
      <c r="D30" s="39" t="s">
        <v>46</v>
      </c>
      <c r="E30" s="39">
        <v>4</v>
      </c>
      <c r="F30" s="39">
        <v>3</v>
      </c>
      <c r="G30" s="39">
        <v>40</v>
      </c>
      <c r="H30" s="39">
        <v>6</v>
      </c>
      <c r="I30" s="39">
        <f t="shared" ref="I30:I33" si="25">G30-H30</f>
        <v>34</v>
      </c>
      <c r="J30" s="39">
        <v>0</v>
      </c>
      <c r="K30" s="39">
        <v>6241.6</v>
      </c>
      <c r="L30" s="39">
        <v>2295.4</v>
      </c>
      <c r="M30" s="39">
        <v>343.5</v>
      </c>
      <c r="N30" s="39">
        <f>L30-M30</f>
        <v>1951.9</v>
      </c>
      <c r="O30" s="39">
        <v>97</v>
      </c>
      <c r="P30" s="39"/>
      <c r="Q30" s="40"/>
      <c r="R30" s="41">
        <v>6886.2</v>
      </c>
      <c r="S30" s="41" t="s">
        <v>97</v>
      </c>
      <c r="T30" s="42" t="s">
        <v>108</v>
      </c>
      <c r="U30" s="76"/>
      <c r="V30" s="41"/>
      <c r="W30" s="41"/>
      <c r="X30" s="41">
        <v>3354.3</v>
      </c>
      <c r="Y30" s="41">
        <v>9420410.7899999991</v>
      </c>
      <c r="Z30" s="42" t="s">
        <v>108</v>
      </c>
      <c r="AA30" s="41"/>
      <c r="AB30" s="41"/>
      <c r="AC30" s="41"/>
      <c r="AD30" s="41">
        <v>3519.2</v>
      </c>
      <c r="AE30" s="41">
        <v>2302101.84</v>
      </c>
      <c r="AF30" s="42" t="s">
        <v>108</v>
      </c>
      <c r="AG30" s="41"/>
      <c r="AH30" s="41"/>
      <c r="AI30" s="41"/>
      <c r="AJ30" s="41"/>
      <c r="AK30" s="41"/>
      <c r="AL30" s="41"/>
      <c r="AM30" s="41">
        <v>1727</v>
      </c>
      <c r="AN30" s="41">
        <v>9123378.3300000001</v>
      </c>
      <c r="AO30" s="42" t="s">
        <v>108</v>
      </c>
      <c r="AP30" s="41"/>
      <c r="AQ30" s="41"/>
      <c r="AR30" s="41"/>
      <c r="AS30" s="41"/>
      <c r="AT30" s="41"/>
      <c r="AU30" s="41"/>
      <c r="AV30" s="41"/>
      <c r="AW30" s="41"/>
      <c r="AX30" s="41"/>
      <c r="AY30" s="41" t="s">
        <v>89</v>
      </c>
      <c r="AZ30" s="41">
        <f t="shared" ref="AZ30:BB30" si="26">SUM(AZ31:AZ38)</f>
        <v>0</v>
      </c>
      <c r="BA30" s="41">
        <f t="shared" si="26"/>
        <v>0</v>
      </c>
      <c r="BB30" s="41">
        <f t="shared" si="26"/>
        <v>0</v>
      </c>
      <c r="BC30" s="52" t="str">
        <f t="shared" si="24"/>
        <v>22 877 870,86+ПСД</v>
      </c>
    </row>
    <row r="31" spans="1:56" x14ac:dyDescent="0.25">
      <c r="A31" s="20">
        <v>3</v>
      </c>
      <c r="B31" s="38" t="s">
        <v>71</v>
      </c>
      <c r="C31" s="39">
        <v>1958</v>
      </c>
      <c r="D31" s="39" t="s">
        <v>46</v>
      </c>
      <c r="E31" s="39">
        <v>4</v>
      </c>
      <c r="F31" s="39">
        <v>3</v>
      </c>
      <c r="G31" s="39">
        <v>42</v>
      </c>
      <c r="H31" s="39">
        <v>5</v>
      </c>
      <c r="I31" s="39">
        <f t="shared" si="25"/>
        <v>37</v>
      </c>
      <c r="J31" s="39">
        <v>0</v>
      </c>
      <c r="K31" s="39">
        <v>5864.5</v>
      </c>
      <c r="L31" s="39">
        <v>2477</v>
      </c>
      <c r="M31" s="39">
        <v>318.2</v>
      </c>
      <c r="N31" s="39">
        <f t="shared" ref="N31:N33" si="27">L31-M31</f>
        <v>2158.8000000000002</v>
      </c>
      <c r="O31" s="39">
        <v>105</v>
      </c>
      <c r="P31" s="39"/>
      <c r="Q31" s="40"/>
      <c r="R31" s="62"/>
      <c r="S31" s="62"/>
      <c r="T31" s="41"/>
      <c r="U31" s="76"/>
      <c r="V31" s="41"/>
      <c r="W31" s="41"/>
      <c r="X31" s="41">
        <v>3550.1</v>
      </c>
      <c r="Y31" s="41">
        <v>9972367.1999999993</v>
      </c>
      <c r="Z31" s="42" t="s">
        <v>108</v>
      </c>
      <c r="AA31" s="41"/>
      <c r="AB31" s="41"/>
      <c r="AC31" s="41"/>
      <c r="AD31" s="41">
        <v>3669.1</v>
      </c>
      <c r="AE31" s="41">
        <v>2721996</v>
      </c>
      <c r="AF31" s="42" t="s">
        <v>108</v>
      </c>
      <c r="AG31" s="41">
        <v>125</v>
      </c>
      <c r="AH31" s="41">
        <v>553512.5</v>
      </c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>
        <f t="shared" si="11"/>
        <v>13247875.699999999</v>
      </c>
      <c r="AZ31" s="41">
        <f t="shared" ref="AZ31:BB31" si="28">SUM(AZ32:AZ39)</f>
        <v>0</v>
      </c>
      <c r="BA31" s="41">
        <f t="shared" si="28"/>
        <v>0</v>
      </c>
      <c r="BB31" s="41">
        <f t="shared" si="28"/>
        <v>0</v>
      </c>
      <c r="BC31" s="52">
        <f t="shared" si="24"/>
        <v>13247875.699999999</v>
      </c>
    </row>
    <row r="32" spans="1:56" x14ac:dyDescent="0.25">
      <c r="A32" s="20">
        <v>4</v>
      </c>
      <c r="B32" s="38" t="s">
        <v>72</v>
      </c>
      <c r="C32" s="39">
        <v>1955</v>
      </c>
      <c r="D32" s="39" t="s">
        <v>46</v>
      </c>
      <c r="E32" s="39">
        <v>3</v>
      </c>
      <c r="F32" s="39">
        <v>2</v>
      </c>
      <c r="G32" s="39">
        <v>12</v>
      </c>
      <c r="H32" s="39">
        <v>5</v>
      </c>
      <c r="I32" s="39">
        <f t="shared" si="25"/>
        <v>7</v>
      </c>
      <c r="J32" s="39">
        <v>0</v>
      </c>
      <c r="K32" s="39">
        <v>2208.6999999999998</v>
      </c>
      <c r="L32" s="39">
        <v>1008.6</v>
      </c>
      <c r="M32" s="39">
        <v>115.5</v>
      </c>
      <c r="N32" s="39">
        <f t="shared" si="27"/>
        <v>893.1</v>
      </c>
      <c r="O32" s="39">
        <v>31</v>
      </c>
      <c r="P32" s="39" t="s">
        <v>76</v>
      </c>
      <c r="Q32" s="40">
        <v>2018</v>
      </c>
      <c r="R32" s="41">
        <v>3025.8</v>
      </c>
      <c r="S32" s="41" t="s">
        <v>98</v>
      </c>
      <c r="T32" s="42" t="s">
        <v>108</v>
      </c>
      <c r="U32" s="76"/>
      <c r="V32" s="41"/>
      <c r="W32" s="41"/>
      <c r="X32" s="62">
        <v>490.7</v>
      </c>
      <c r="Y32" s="82">
        <v>669300.07999999996</v>
      </c>
      <c r="Z32" s="42" t="s">
        <v>108</v>
      </c>
      <c r="AA32" s="41"/>
      <c r="AB32" s="41"/>
      <c r="AC32" s="41"/>
      <c r="AD32" s="41">
        <v>963.8</v>
      </c>
      <c r="AE32" s="41">
        <v>992107.92</v>
      </c>
      <c r="AF32" s="42" t="s">
        <v>108</v>
      </c>
      <c r="AG32" s="41">
        <v>68</v>
      </c>
      <c r="AH32" s="41">
        <v>301110.8</v>
      </c>
      <c r="AI32" s="41"/>
      <c r="AJ32" s="41"/>
      <c r="AK32" s="41"/>
      <c r="AL32" s="41"/>
      <c r="AM32" s="41">
        <v>939</v>
      </c>
      <c r="AN32" s="41">
        <v>4960539.8099999996</v>
      </c>
      <c r="AO32" s="42" t="s">
        <v>108</v>
      </c>
      <c r="AP32" s="41"/>
      <c r="AQ32" s="41"/>
      <c r="AR32" s="41"/>
      <c r="AS32" s="41"/>
      <c r="AT32" s="41"/>
      <c r="AU32" s="41"/>
      <c r="AV32" s="41"/>
      <c r="AW32" s="41"/>
      <c r="AX32" s="41"/>
      <c r="AY32" s="41" t="s">
        <v>90</v>
      </c>
      <c r="AZ32" s="41">
        <f t="shared" ref="AZ32:BB32" si="29">SUM(AZ33:AZ40)</f>
        <v>0</v>
      </c>
      <c r="BA32" s="41">
        <f t="shared" si="29"/>
        <v>0</v>
      </c>
      <c r="BB32" s="41">
        <f t="shared" si="29"/>
        <v>0</v>
      </c>
      <c r="BC32" s="52" t="str">
        <f t="shared" si="24"/>
        <v>7 815 911,67+ПСД</v>
      </c>
    </row>
    <row r="33" spans="1:55" ht="16.5" thickBot="1" x14ac:dyDescent="0.3">
      <c r="A33" s="26">
        <v>5</v>
      </c>
      <c r="B33" s="45" t="s">
        <v>73</v>
      </c>
      <c r="C33" s="54">
        <v>1987</v>
      </c>
      <c r="D33" s="54" t="s">
        <v>75</v>
      </c>
      <c r="E33" s="54">
        <v>16</v>
      </c>
      <c r="F33" s="54">
        <v>1</v>
      </c>
      <c r="G33" s="54">
        <v>111</v>
      </c>
      <c r="H33" s="54">
        <v>6</v>
      </c>
      <c r="I33" s="46">
        <f t="shared" si="25"/>
        <v>105</v>
      </c>
      <c r="J33" s="46">
        <v>0</v>
      </c>
      <c r="K33" s="54">
        <v>6827.5</v>
      </c>
      <c r="L33" s="54">
        <v>5255.5</v>
      </c>
      <c r="M33" s="54">
        <v>315.2</v>
      </c>
      <c r="N33" s="46">
        <f t="shared" si="27"/>
        <v>4940.3</v>
      </c>
      <c r="O33" s="54">
        <v>277</v>
      </c>
      <c r="P33" s="54" t="s">
        <v>77</v>
      </c>
      <c r="Q33" s="55">
        <v>2014</v>
      </c>
      <c r="R33" s="83"/>
      <c r="S33" s="83"/>
      <c r="T33" s="47"/>
      <c r="U33" s="84"/>
      <c r="V33" s="83"/>
      <c r="W33" s="83"/>
      <c r="X33" s="83">
        <v>724.9</v>
      </c>
      <c r="Y33" s="83">
        <v>3052698.94</v>
      </c>
      <c r="Z33" s="42" t="s">
        <v>108</v>
      </c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47">
        <f t="shared" si="11"/>
        <v>3052698.94</v>
      </c>
      <c r="AZ33" s="47">
        <f t="shared" ref="AZ33:BB33" si="30">SUM(AZ34:AZ41)</f>
        <v>0</v>
      </c>
      <c r="BA33" s="47">
        <f t="shared" si="30"/>
        <v>0</v>
      </c>
      <c r="BB33" s="47">
        <f t="shared" si="30"/>
        <v>0</v>
      </c>
      <c r="BC33" s="56">
        <f t="shared" si="24"/>
        <v>3052698.94</v>
      </c>
    </row>
    <row r="34" spans="1:55" ht="16.5" thickBot="1" x14ac:dyDescent="0.3">
      <c r="A34" s="25"/>
      <c r="B34" s="57" t="s">
        <v>69</v>
      </c>
      <c r="C34" s="58"/>
      <c r="D34" s="58"/>
      <c r="E34" s="58"/>
      <c r="F34" s="58">
        <f>SUM(F35:F37)</f>
        <v>8</v>
      </c>
      <c r="G34" s="58">
        <f t="shared" ref="G34:O34" si="31">SUM(G35:G37)</f>
        <v>136</v>
      </c>
      <c r="H34" s="58">
        <f t="shared" si="31"/>
        <v>35</v>
      </c>
      <c r="I34" s="58">
        <f t="shared" si="31"/>
        <v>101</v>
      </c>
      <c r="J34" s="58">
        <f t="shared" si="31"/>
        <v>0</v>
      </c>
      <c r="K34" s="58">
        <f t="shared" si="31"/>
        <v>9636.7000000000007</v>
      </c>
      <c r="L34" s="58">
        <f t="shared" si="31"/>
        <v>6599.5</v>
      </c>
      <c r="M34" s="58">
        <f t="shared" si="31"/>
        <v>1602.6</v>
      </c>
      <c r="N34" s="58">
        <f t="shared" si="31"/>
        <v>4996.9000000000005</v>
      </c>
      <c r="O34" s="58">
        <f t="shared" si="31"/>
        <v>337</v>
      </c>
      <c r="P34" s="58"/>
      <c r="Q34" s="58"/>
      <c r="R34" s="85">
        <f>SUM(R35:R37)</f>
        <v>22342.9</v>
      </c>
      <c r="S34" s="85" t="s">
        <v>101</v>
      </c>
      <c r="T34" s="85"/>
      <c r="U34" s="86">
        <f>SUM(U35:U37)</f>
        <v>0</v>
      </c>
      <c r="V34" s="85">
        <f>SUM(V35:V37)</f>
        <v>0</v>
      </c>
      <c r="W34" s="85"/>
      <c r="X34" s="85">
        <f t="shared" ref="X34:Y34" si="32">SUM(X35:X37)</f>
        <v>4528.6000000000004</v>
      </c>
      <c r="Y34" s="85">
        <f t="shared" si="32"/>
        <v>13316642.07</v>
      </c>
      <c r="Z34" s="85"/>
      <c r="AA34" s="85">
        <f t="shared" ref="AA34" si="33">SUM(AA35:AA37)</f>
        <v>712.5</v>
      </c>
      <c r="AB34" s="85" t="s">
        <v>83</v>
      </c>
      <c r="AC34" s="85"/>
      <c r="AD34" s="85">
        <f t="shared" ref="AD34:AE34" si="34">SUM(AD35:AD37)</f>
        <v>10184.5</v>
      </c>
      <c r="AE34" s="85">
        <f t="shared" si="34"/>
        <v>11639780.609999999</v>
      </c>
      <c r="AF34" s="85"/>
      <c r="AG34" s="85">
        <f t="shared" ref="AG34" si="35">SUM(AG35:AG37)</f>
        <v>487</v>
      </c>
      <c r="AH34" s="85" t="s">
        <v>103</v>
      </c>
      <c r="AI34" s="85"/>
      <c r="AJ34" s="85">
        <f>SUM(AJ35:AJ37)</f>
        <v>0</v>
      </c>
      <c r="AK34" s="85">
        <f>SUM(AK35:AK37)</f>
        <v>0</v>
      </c>
      <c r="AL34" s="85"/>
      <c r="AM34" s="85">
        <f t="shared" ref="AM34:AN34" si="36">SUM(AM35:AM37)</f>
        <v>2427</v>
      </c>
      <c r="AN34" s="85">
        <f t="shared" si="36"/>
        <v>13475213.67</v>
      </c>
      <c r="AO34" s="85"/>
      <c r="AP34" s="85">
        <f>SUM(AP35:AP37)</f>
        <v>0</v>
      </c>
      <c r="AQ34" s="85">
        <f>SUM(AQ35:AQ37)</f>
        <v>0</v>
      </c>
      <c r="AR34" s="85"/>
      <c r="AS34" s="85">
        <f>SUM(AS35:AS37)</f>
        <v>0</v>
      </c>
      <c r="AT34" s="85">
        <f>SUM(AT35:AT37)</f>
        <v>0</v>
      </c>
      <c r="AU34" s="85"/>
      <c r="AV34" s="85">
        <f>SUM(AV35:AV37)</f>
        <v>0</v>
      </c>
      <c r="AW34" s="85">
        <f>SUM(AW35:AW37)</f>
        <v>0</v>
      </c>
      <c r="AX34" s="85"/>
      <c r="AY34" s="85" t="str">
        <f>BC34</f>
        <v>55 190 388,96+ПСД</v>
      </c>
      <c r="AZ34" s="85">
        <f>SUM(AZ35:AZ37)</f>
        <v>0</v>
      </c>
      <c r="BA34" s="85">
        <f>SUM(BA35:BA37)</f>
        <v>0</v>
      </c>
      <c r="BB34" s="85">
        <f>SUM(BB35:BB37)</f>
        <v>0</v>
      </c>
      <c r="BC34" s="59" t="s">
        <v>94</v>
      </c>
    </row>
    <row r="35" spans="1:55" ht="17.25" customHeight="1" thickBot="1" x14ac:dyDescent="0.3">
      <c r="A35" s="22">
        <v>1</v>
      </c>
      <c r="B35" s="30" t="s">
        <v>78</v>
      </c>
      <c r="C35" s="36">
        <v>1957</v>
      </c>
      <c r="D35" s="36" t="s">
        <v>46</v>
      </c>
      <c r="E35" s="36">
        <v>4</v>
      </c>
      <c r="F35" s="36">
        <v>3</v>
      </c>
      <c r="G35" s="36">
        <v>48</v>
      </c>
      <c r="H35" s="36">
        <v>12</v>
      </c>
      <c r="I35" s="36">
        <f>G35-H35</f>
        <v>36</v>
      </c>
      <c r="J35" s="31">
        <v>0</v>
      </c>
      <c r="K35" s="36">
        <v>4761.5</v>
      </c>
      <c r="L35" s="36">
        <v>2788.8</v>
      </c>
      <c r="M35" s="36">
        <v>635.1</v>
      </c>
      <c r="N35" s="36">
        <f>L35-M35</f>
        <v>2153.7000000000003</v>
      </c>
      <c r="O35" s="36">
        <v>118</v>
      </c>
      <c r="P35" s="36"/>
      <c r="Q35" s="60"/>
      <c r="R35" s="87">
        <v>11301</v>
      </c>
      <c r="S35" s="87">
        <v>11502420.470000001</v>
      </c>
      <c r="T35" s="88" t="s">
        <v>109</v>
      </c>
      <c r="U35" s="89"/>
      <c r="V35" s="87"/>
      <c r="W35" s="87"/>
      <c r="X35" s="87"/>
      <c r="Y35" s="87"/>
      <c r="Z35" s="87"/>
      <c r="AA35" s="87"/>
      <c r="AB35" s="87"/>
      <c r="AC35" s="87"/>
      <c r="AD35" s="87">
        <v>3638.32</v>
      </c>
      <c r="AE35" s="87">
        <v>5150189.7</v>
      </c>
      <c r="AF35" s="88" t="s">
        <v>109</v>
      </c>
      <c r="AG35" s="87">
        <v>122</v>
      </c>
      <c r="AH35" s="87">
        <v>567779.46</v>
      </c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33">
        <f t="shared" si="11"/>
        <v>17220389.630000003</v>
      </c>
      <c r="AZ35" s="33">
        <f t="shared" ref="AZ35:BB35" si="37">SUM(AZ36:AZ43)</f>
        <v>0</v>
      </c>
      <c r="BA35" s="33">
        <f t="shared" si="37"/>
        <v>0</v>
      </c>
      <c r="BB35" s="33">
        <f t="shared" si="37"/>
        <v>0</v>
      </c>
      <c r="BC35" s="37">
        <f t="shared" ref="BC35:BC37" si="38">AY35</f>
        <v>17220389.630000003</v>
      </c>
    </row>
    <row r="36" spans="1:55" ht="21" customHeight="1" thickBot="1" x14ac:dyDescent="0.3">
      <c r="A36" s="23">
        <v>2</v>
      </c>
      <c r="B36" s="38" t="s">
        <v>79</v>
      </c>
      <c r="C36" s="53">
        <v>1963</v>
      </c>
      <c r="D36" s="53" t="s">
        <v>46</v>
      </c>
      <c r="E36" s="53">
        <v>5</v>
      </c>
      <c r="F36" s="53">
        <v>4</v>
      </c>
      <c r="G36" s="53">
        <v>80</v>
      </c>
      <c r="H36" s="53">
        <v>16</v>
      </c>
      <c r="I36" s="53">
        <f t="shared" ref="I36:I37" si="39">G36-H36</f>
        <v>64</v>
      </c>
      <c r="J36" s="39">
        <v>0</v>
      </c>
      <c r="K36" s="53">
        <v>4425.5</v>
      </c>
      <c r="L36" s="53">
        <v>3417.5</v>
      </c>
      <c r="M36" s="53">
        <v>709.1</v>
      </c>
      <c r="N36" s="53">
        <f t="shared" ref="N36:N37" si="40">L36-M36</f>
        <v>2708.4</v>
      </c>
      <c r="O36" s="53">
        <v>201</v>
      </c>
      <c r="P36" s="61" t="s">
        <v>81</v>
      </c>
      <c r="Q36" s="62">
        <v>2016</v>
      </c>
      <c r="R36" s="82">
        <v>10252.5</v>
      </c>
      <c r="S36" s="63" t="s">
        <v>100</v>
      </c>
      <c r="T36" s="88" t="s">
        <v>109</v>
      </c>
      <c r="U36" s="90"/>
      <c r="V36" s="82"/>
      <c r="W36" s="82"/>
      <c r="X36" s="82">
        <v>3529.5</v>
      </c>
      <c r="Y36" s="82">
        <v>10359115.189999999</v>
      </c>
      <c r="Z36" s="88" t="s">
        <v>109</v>
      </c>
      <c r="AA36" s="82">
        <v>712.5</v>
      </c>
      <c r="AB36" s="82" t="s">
        <v>83</v>
      </c>
      <c r="AC36" s="82"/>
      <c r="AD36" s="82">
        <v>5086.6000000000004</v>
      </c>
      <c r="AE36" s="82">
        <v>4728689.87</v>
      </c>
      <c r="AF36" s="88" t="s">
        <v>109</v>
      </c>
      <c r="AG36" s="82">
        <v>307</v>
      </c>
      <c r="AH36" s="82" t="s">
        <v>102</v>
      </c>
      <c r="AI36" s="88" t="s">
        <v>109</v>
      </c>
      <c r="AJ36" s="82"/>
      <c r="AK36" s="82"/>
      <c r="AL36" s="82"/>
      <c r="AM36" s="82">
        <v>2427</v>
      </c>
      <c r="AN36" s="82">
        <v>13475213.67</v>
      </c>
      <c r="AO36" s="88" t="s">
        <v>109</v>
      </c>
      <c r="AP36" s="82"/>
      <c r="AQ36" s="82"/>
      <c r="AR36" s="82"/>
      <c r="AS36" s="82"/>
      <c r="AT36" s="82"/>
      <c r="AU36" s="82"/>
      <c r="AV36" s="82"/>
      <c r="AW36" s="82"/>
      <c r="AX36" s="82"/>
      <c r="AY36" s="41" t="s">
        <v>91</v>
      </c>
      <c r="AZ36" s="41">
        <f t="shared" ref="AZ36:BB36" si="41">SUM(AZ37:AZ44)</f>
        <v>0</v>
      </c>
      <c r="BA36" s="41">
        <f t="shared" si="41"/>
        <v>0</v>
      </c>
      <c r="BB36" s="41">
        <f t="shared" si="41"/>
        <v>0</v>
      </c>
      <c r="BC36" s="52" t="str">
        <f t="shared" si="38"/>
        <v>32 315 025,78+ПСД</v>
      </c>
    </row>
    <row r="37" spans="1:55" ht="18.75" customHeight="1" thickBot="1" x14ac:dyDescent="0.3">
      <c r="A37" s="24">
        <v>3</v>
      </c>
      <c r="B37" s="45" t="s">
        <v>80</v>
      </c>
      <c r="C37" s="54">
        <v>1956</v>
      </c>
      <c r="D37" s="54" t="s">
        <v>46</v>
      </c>
      <c r="E37" s="54">
        <v>2</v>
      </c>
      <c r="F37" s="54">
        <v>1</v>
      </c>
      <c r="G37" s="54">
        <v>8</v>
      </c>
      <c r="H37" s="54">
        <v>7</v>
      </c>
      <c r="I37" s="54">
        <f t="shared" si="39"/>
        <v>1</v>
      </c>
      <c r="J37" s="46">
        <v>0</v>
      </c>
      <c r="K37" s="54">
        <v>449.7</v>
      </c>
      <c r="L37" s="54">
        <v>393.2</v>
      </c>
      <c r="M37" s="54">
        <v>258.39999999999998</v>
      </c>
      <c r="N37" s="54">
        <f t="shared" si="40"/>
        <v>134.80000000000001</v>
      </c>
      <c r="O37" s="54">
        <v>18</v>
      </c>
      <c r="P37" s="64"/>
      <c r="Q37" s="65"/>
      <c r="R37" s="83">
        <v>789.4</v>
      </c>
      <c r="S37" s="66">
        <v>666617.68999999994</v>
      </c>
      <c r="T37" s="88" t="s">
        <v>109</v>
      </c>
      <c r="U37" s="84"/>
      <c r="V37" s="83"/>
      <c r="W37" s="83"/>
      <c r="X37" s="83">
        <v>999.1</v>
      </c>
      <c r="Y37" s="83">
        <v>2957526.88</v>
      </c>
      <c r="Z37" s="88" t="s">
        <v>109</v>
      </c>
      <c r="AA37" s="83"/>
      <c r="AB37" s="83"/>
      <c r="AC37" s="83"/>
      <c r="AD37" s="83">
        <v>1459.58</v>
      </c>
      <c r="AE37" s="83">
        <v>1760901.04</v>
      </c>
      <c r="AF37" s="88" t="s">
        <v>109</v>
      </c>
      <c r="AG37" s="83">
        <v>58</v>
      </c>
      <c r="AH37" s="83">
        <v>269927.94</v>
      </c>
      <c r="AI37" s="88" t="s">
        <v>109</v>
      </c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47">
        <f t="shared" si="11"/>
        <v>5654973.5499999998</v>
      </c>
      <c r="AZ37" s="47">
        <f t="shared" ref="AZ37:BB37" si="42">SUM(AZ38:AZ45)</f>
        <v>0</v>
      </c>
      <c r="BA37" s="47">
        <f t="shared" si="42"/>
        <v>0</v>
      </c>
      <c r="BB37" s="47">
        <f t="shared" si="42"/>
        <v>0</v>
      </c>
      <c r="BC37" s="56">
        <f t="shared" si="38"/>
        <v>5654973.5499999998</v>
      </c>
    </row>
    <row r="38" spans="1:55" x14ac:dyDescent="0.25">
      <c r="B38" s="1" t="s">
        <v>111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7"/>
    </row>
    <row r="39" spans="1:55" ht="18.75" customHeight="1" x14ac:dyDescent="0.25">
      <c r="B39" s="1" t="s">
        <v>53</v>
      </c>
      <c r="BC39" s="10"/>
    </row>
    <row r="41" spans="1:55" x14ac:dyDescent="0.25">
      <c r="AH41" s="10"/>
    </row>
    <row r="42" spans="1:55" x14ac:dyDescent="0.25">
      <c r="S42" s="10"/>
    </row>
  </sheetData>
  <mergeCells count="40">
    <mergeCell ref="O10:O12"/>
    <mergeCell ref="G11:G12"/>
    <mergeCell ref="H11:J11"/>
    <mergeCell ref="L11:L12"/>
    <mergeCell ref="Q10:Q12"/>
    <mergeCell ref="P10:P12"/>
    <mergeCell ref="M11:M12"/>
    <mergeCell ref="N11:N12"/>
    <mergeCell ref="AV11:AX12"/>
    <mergeCell ref="AY11:AY12"/>
    <mergeCell ref="AZ11:BC11"/>
    <mergeCell ref="R10:AL10"/>
    <mergeCell ref="AM10:AX10"/>
    <mergeCell ref="AY10:BC10"/>
    <mergeCell ref="AD11:AF12"/>
    <mergeCell ref="AG11:AI12"/>
    <mergeCell ref="AJ11:AL12"/>
    <mergeCell ref="AM11:AO12"/>
    <mergeCell ref="AP11:AR12"/>
    <mergeCell ref="AS11:AU12"/>
    <mergeCell ref="AA11:AC12"/>
    <mergeCell ref="X11:Z12"/>
    <mergeCell ref="R11:T12"/>
    <mergeCell ref="U11:W12"/>
    <mergeCell ref="AD2:AH2"/>
    <mergeCell ref="A15:T15"/>
    <mergeCell ref="B5:AH5"/>
    <mergeCell ref="B6:AH6"/>
    <mergeCell ref="B7:AH7"/>
    <mergeCell ref="B8:AH8"/>
    <mergeCell ref="W3:Z3"/>
    <mergeCell ref="A10:A12"/>
    <mergeCell ref="B10:B12"/>
    <mergeCell ref="C10:C12"/>
    <mergeCell ref="D10:D12"/>
    <mergeCell ref="E10:E12"/>
    <mergeCell ref="F10:F12"/>
    <mergeCell ref="G10:J10"/>
    <mergeCell ref="K10:K12"/>
    <mergeCell ref="L10:N10"/>
  </mergeCells>
  <pageMargins left="0.78740157480314965" right="0.59055118110236227" top="0.78740157480314965" bottom="0.78740157480314965" header="0.31496062992125984" footer="0.31496062992125984"/>
  <pageSetup paperSize="9" scale="45" fitToWidth="2" orientation="landscape" verticalDpi="0" r:id="rId1"/>
  <colBreaks count="1" manualBreakCount="1">
    <brk id="35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User-City5</dc:creator>
  <cp:lastModifiedBy>User-City5</cp:lastModifiedBy>
  <cp:lastPrinted>2021-09-14T14:58:40Z</cp:lastPrinted>
  <dcterms:created xsi:type="dcterms:W3CDTF">2018-01-09T14:44:42Z</dcterms:created>
  <dcterms:modified xsi:type="dcterms:W3CDTF">2021-10-04T07:04:17Z</dcterms:modified>
</cp:coreProperties>
</file>