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60" activeTab="0"/>
  </bookViews>
  <sheets>
    <sheet name="IV. Реестр" sheetId="1" r:id="rId1"/>
  </sheets>
  <definedNames>
    <definedName name="_xlnm.Print_Area" localSheetId="0">'IV. Реестр'!$A$4:$AO$110</definedName>
  </definedNames>
  <calcPr fullCalcOnLoad="1"/>
</workbook>
</file>

<file path=xl/sharedStrings.xml><?xml version="1.0" encoding="utf-8"?>
<sst xmlns="http://schemas.openxmlformats.org/spreadsheetml/2006/main" count="393" uniqueCount="193">
  <si>
    <t>№ МКД</t>
  </si>
  <si>
    <t>ID</t>
  </si>
  <si>
    <t>Год ввода в эксплуатацию</t>
  </si>
  <si>
    <t>Материал стен</t>
  </si>
  <si>
    <t>Количество этажей</t>
  </si>
  <si>
    <t>Количество подъездов</t>
  </si>
  <si>
    <t>Количество квартир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</si>
  <si>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</si>
  <si>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</si>
  <si>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</si>
  <si>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</si>
  <si>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</si>
  <si>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</si>
  <si>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</t>
  </si>
  <si>
    <t>в том числе:</t>
  </si>
  <si>
    <t>всего:</t>
  </si>
  <si>
    <t>в том числе жилых помещений, находящихся в собственности граждан</t>
  </si>
  <si>
    <t>За счет средств государственной корпорации-Фонд содействия реформированию жилищно-коммунального хозяйства</t>
  </si>
  <si>
    <t>За счет средств местного бюджета</t>
  </si>
  <si>
    <t>За счет средств собственников помещений в МКД</t>
  </si>
  <si>
    <t>2014 год</t>
  </si>
  <si>
    <t>2015 год</t>
  </si>
  <si>
    <t>в муниципальной собственности</t>
  </si>
  <si>
    <t>в собственности граждан</t>
  </si>
  <si>
    <t>прочие</t>
  </si>
  <si>
    <t>перечислено региональному оператору и владельцам специальных счетов</t>
  </si>
  <si>
    <t>из них оплачено за выполненные работы</t>
  </si>
  <si>
    <t xml:space="preserve">ед. </t>
  </si>
  <si>
    <t>кв.м</t>
  </si>
  <si>
    <t>чел.</t>
  </si>
  <si>
    <t>руб.</t>
  </si>
  <si>
    <t>руб./кв.м</t>
  </si>
  <si>
    <t>Всего по Московской области:</t>
  </si>
  <si>
    <t>X</t>
  </si>
  <si>
    <t>г.Балашиха, мкр.Дзержинского, д.38</t>
  </si>
  <si>
    <t>кирпичный</t>
  </si>
  <si>
    <t>г.Балашиха, ул.Флерова, д.2/3</t>
  </si>
  <si>
    <t>3.1.</t>
  </si>
  <si>
    <t>г.Балашиха, мкр.Заря, ул.Советская, д.18</t>
  </si>
  <si>
    <t>панельный</t>
  </si>
  <si>
    <t>г.Балашиха, мкр.Гагарина, д.16</t>
  </si>
  <si>
    <t>г.Балашиха, ул.Фучика, д.7</t>
  </si>
  <si>
    <t>г.Балашиха, ул.Некрасова, д.10</t>
  </si>
  <si>
    <t>г.Балашиха, ул.Некрасова, д.5</t>
  </si>
  <si>
    <t>г.Балашиха, мкр.Дзержинского, д.40</t>
  </si>
  <si>
    <t>г.Балашиха, мкр.Дзержинского, д.4</t>
  </si>
  <si>
    <t>г.Балашиха, мкр.Дзержинского, д.7</t>
  </si>
  <si>
    <t>г.Балашиха, мкр.Дзержинского, д.5</t>
  </si>
  <si>
    <t>г.Балашиха, пр-кт.Ленина, д.30</t>
  </si>
  <si>
    <t>г.Балашиха, мкр.ЦОВБ, д.4</t>
  </si>
  <si>
    <t>г.Балашиха, пр.Северный, д.9</t>
  </si>
  <si>
    <t>ИТОГО по муниципальному образованию:</t>
  </si>
  <si>
    <t xml:space="preserve">Городской округ Долгопрудный </t>
  </si>
  <si>
    <t>г.Долгопрудный, туп.Гранитный, д.11</t>
  </si>
  <si>
    <t>г.Долгопрудный, ул.Дирижабельная, д.10</t>
  </si>
  <si>
    <t>г.Долгопрудный, ул.Парковая, д.36</t>
  </si>
  <si>
    <t>блочный</t>
  </si>
  <si>
    <t>г.Долгопрудный, ул.Нагорная, д.8</t>
  </si>
  <si>
    <t>г.Долгопрудный, ш.Лихачевское, д.22</t>
  </si>
  <si>
    <t>Дмитровский муниципальный район, городское поселение Дмитров</t>
  </si>
  <si>
    <t>Дмитровский р-н, г.п.Дмитров, ул.Загорская, д.32</t>
  </si>
  <si>
    <t>Дмитровский р-н, г.п.Дмитров, ул.Загорская, д.34</t>
  </si>
  <si>
    <t>Дмитровский р-н, г.п.Дмитров, ул.Загорская, д.36</t>
  </si>
  <si>
    <t>Дмитровский р-н, г.п.Дмитров, ул.Советская, д.1</t>
  </si>
  <si>
    <t>Клинский муниципальный район, сельское поселение Воздвиженское</t>
  </si>
  <si>
    <t>Клинский р-н, с.Воздвиженское, д.11</t>
  </si>
  <si>
    <t>Клинский р-н, с.Воздвиженское, д.13</t>
  </si>
  <si>
    <t>Клинский р-н, п.Выголь, ул.Ленина, д.4</t>
  </si>
  <si>
    <t>Клинский муниципальный район, сельское поселение Воронинское</t>
  </si>
  <si>
    <t>Клинский р-н, с.п.Воронинское, п.Шевляково, д.9</t>
  </si>
  <si>
    <t>Клинский р-н, с.п.Воронинское, п.Шевляково, д.16</t>
  </si>
  <si>
    <t>Клинский р-н, с.п.Воронинское, п.Раздолье, д.33</t>
  </si>
  <si>
    <t>Клинский р-н, с.п.Воронинское, п.ПМК-8, д.8А</t>
  </si>
  <si>
    <t>Клинский р-н, с.п.Воронинское, п.Шевляково, д.11</t>
  </si>
  <si>
    <t>Клинский р-н, д.Малая Борщевка, д.37</t>
  </si>
  <si>
    <t>Клинский муниципальный район, сельское поселение Зубовское</t>
  </si>
  <si>
    <t>Клинский р-н, с.п.Зубовское, п.Зубово, ул.Школьная, д.17</t>
  </si>
  <si>
    <t>Клинский р-н, с.п.Зубовское, д.Струбково, ул.Центральная, д.21</t>
  </si>
  <si>
    <t>Клинский р-н, д.Соголево, д.2А</t>
  </si>
  <si>
    <t>Клинский р-н, д.Соголево, д.3А</t>
  </si>
  <si>
    <t>Клинский р-н, д.Струбково, ул.Центральная, д.14</t>
  </si>
  <si>
    <t>Клинский р-н, д.Струбково, ул.Центральная, д.15</t>
  </si>
  <si>
    <t>Клинский р-н, д.Струбково, ул.Центральная, д.17</t>
  </si>
  <si>
    <t>Клинский р-н, д.Струбково, ул.Центральная, д.18</t>
  </si>
  <si>
    <t>Клинский р-н, д.Струбково, ул.Центральная, д.19</t>
  </si>
  <si>
    <t>Клинский р-н, п.Зубово, ул.Новая, д.24</t>
  </si>
  <si>
    <t>Клинский муниципальный район, городское поселение Клин</t>
  </si>
  <si>
    <t>Клинский р-н, г.Клин, ул.Мира, д.28</t>
  </si>
  <si>
    <t>Клинский р-н, г.Клин, ул.Дзержинского, д.7</t>
  </si>
  <si>
    <t>Клинский р-н, г.Клин, ул.Карла Маркса, д.82</t>
  </si>
  <si>
    <t>Клинский р-н, г.Клин, ул.Дзержинского, д.9</t>
  </si>
  <si>
    <t>Клинский р-н, г.Клин, пр.Бородинский, д.24</t>
  </si>
  <si>
    <t>Клинский р-н, г.Клин, ул.Карла Маркса, д.49</t>
  </si>
  <si>
    <t>Клинский р-н, г.Клин, ул.Мира, д.26</t>
  </si>
  <si>
    <t>Клинский р-н, г.Клин, ул.Центральная, д.56</t>
  </si>
  <si>
    <t>Клинский р-н, г.Клин, ул.Центральная, д.54</t>
  </si>
  <si>
    <t>Клинский р-н, г.Клин,  ул.Менделеева, д.14</t>
  </si>
  <si>
    <t>панельные</t>
  </si>
  <si>
    <t>57.1.</t>
  </si>
  <si>
    <t>Клинский р-н, г.Клин, ул.Миши Балакирева, д.3</t>
  </si>
  <si>
    <t>Клинский р-н, г.Клин, ул.Клинская, д.4к3</t>
  </si>
  <si>
    <t>Клинский р-н, г.Клин, п.Чайковского, д.20</t>
  </si>
  <si>
    <t>Клинский р-н, г.Клин, п.Чайковского, д.18</t>
  </si>
  <si>
    <t>Клинский р-н, г.Клин, п.Чайковского, д.17</t>
  </si>
  <si>
    <t>Клинский р-н, г.Клин, ш.Ленинградское, д.44А</t>
  </si>
  <si>
    <t>Клинский р-н, г.Клин, ул.Герцена, д.5</t>
  </si>
  <si>
    <t>Клинский р-н, г.Клин, п.Чайковского, д.24</t>
  </si>
  <si>
    <t>Клинский р-н, г.Клин, п.Чайковского, д.23</t>
  </si>
  <si>
    <t>Клинский р-н, г.Клин, п.Чайковского, д.13</t>
  </si>
  <si>
    <t>Клинский р-н, г.Клин, ул.Чайковского, д.69А</t>
  </si>
  <si>
    <t>Клинский р-н, г.Клин, пер.Северный, д.39-В</t>
  </si>
  <si>
    <t>Клинский р-н, г.Клин, пр.Пролетарский, д.18</t>
  </si>
  <si>
    <t>Клинский р-н, г.Клин, пр.Пролетарский, д.14</t>
  </si>
  <si>
    <t>Клинский р-н, г.Клин, пр.Пролетарский, д.12</t>
  </si>
  <si>
    <t>Клинский р-н, г.Клин, ул.Мира, д.30</t>
  </si>
  <si>
    <t>Клинский р-н, г.Клин, ул.Мира, д.24</t>
  </si>
  <si>
    <t>Клинский р-н, г.Клин, ул.Мира, д.22</t>
  </si>
  <si>
    <t>Клинский р-н, г.Клин, ул.Миши Балакирева, д.6/24</t>
  </si>
  <si>
    <t>Клинский р-н, г.Клин, ул.Крюкова, д.3</t>
  </si>
  <si>
    <t>Клинский р-н, г.Клин, ул.Загородная, д.23</t>
  </si>
  <si>
    <t>Клинский р-н, г.Клин,  ул.Спортивная, д.13</t>
  </si>
  <si>
    <t>кирпичные</t>
  </si>
  <si>
    <t>Клинский р-н, г.Клин, ул.Центральная, д.50</t>
  </si>
  <si>
    <t>Клинский муниципальный район, сельское поселение Нудольское</t>
  </si>
  <si>
    <t>Клинский р-н, д.Кузнецово, д.1</t>
  </si>
  <si>
    <t>Клинский р-н, д.Малеевка, ул.Центральная усадьба, д.8</t>
  </si>
  <si>
    <t>Клинский р-н, с.п.Нудольское, п.Нудоль, ул.Советская, д.40</t>
  </si>
  <si>
    <t>Клинский муниципальный район, сельское поселение Петровское</t>
  </si>
  <si>
    <t>Клинский р-н, с.Петровское, ул.Центральная, д.7</t>
  </si>
  <si>
    <t>Клинский р-н, с.Петровское, ул.Центральная, д.8</t>
  </si>
  <si>
    <t>Клинский р-н, д.Елгозино, д.37</t>
  </si>
  <si>
    <t>Клинский муниципальный район, городское поселение Решетниково</t>
  </si>
  <si>
    <t>Клинский р-н, г.п.Решетниково, р.п.Решетниково, пр.ОПМС-1, д.2</t>
  </si>
  <si>
    <t>Клинский р-н, г.п.Решетниково, р.п.Решетниково, пр.ОПМС-1, д.3</t>
  </si>
  <si>
    <t>Клинский р-н, г.п.Решетниково, р.п.Решетниково, пр.ОПМС-1, д.4</t>
  </si>
  <si>
    <t>Мытищинский муниципальный район, городское поселение Мытищи</t>
  </si>
  <si>
    <t>Мытищинский р-н, г.Мытищи, ул.Калининградская, д.16</t>
  </si>
  <si>
    <t>Мытищинский р-н, п.Поведники, д.9</t>
  </si>
  <si>
    <t>Мытищинский р-н, г.п.Мытищи, пр-кт.Олимпийский, д.36, корп.1</t>
  </si>
  <si>
    <t>ж/б</t>
  </si>
  <si>
    <t>Мытищинский р-н, г.п.Мытищи, пр-кт.Олимпийский, д.26, корп.3</t>
  </si>
  <si>
    <t>Мытищинский р-н, г.п.Мытищи, ул.Силикатная, д.39Д</t>
  </si>
  <si>
    <t>Мытищинский р-н, п.Вешки, д.3А</t>
  </si>
  <si>
    <t>Мытищинский р-н, г.п.Мытищи, ул.Силикатная, д.47, корп.3</t>
  </si>
  <si>
    <t>Мытищинский р-н, г.п.Мытищи, пр-кт.Олимпийский, д.7, корп.1</t>
  </si>
  <si>
    <t>Мытищинский р-н, г.п.Мытищи, пр-кт.Олимпийский, д.28, корп.1</t>
  </si>
  <si>
    <t>Мытищинский р-н, г.п.Мытищи, пр-кт.Олимпийский, д.2, корп.1</t>
  </si>
  <si>
    <t>Мытищинский р-н, г.п.Мытищи, пр-кт.Олимпийский, д.19, корп.4</t>
  </si>
  <si>
    <t>Мытищинский р-н, г.п.Мытищи, пр-кт.Олимпийский, д.15, корп.18</t>
  </si>
  <si>
    <t>Мытищинский р-н, г.п.Мытищи, пр.Щелковский 2-й, д.5, корп.4</t>
  </si>
  <si>
    <t>Мытищинский р-н, г.п.Мытищи, ул.Воровского, д.3</t>
  </si>
  <si>
    <t>Сергиево-Посадский муниципальный район, городское поселение Богородское</t>
  </si>
  <si>
    <t>Сергиево-Посадский р-н, г.п.Богородское, р.п.Богородское, д.1</t>
  </si>
  <si>
    <t>Сергиево-Посадский р-н, г.п.Богородское, р.п.Богородское, д.1/3</t>
  </si>
  <si>
    <t>Сергиево-Посадский р-н, г.п.Богородское, р.п.Богородское, д.15</t>
  </si>
  <si>
    <t>Сергиево-Посадский р-н, г.п.Богородское, р.п.Богородское, д.2</t>
  </si>
  <si>
    <t>Сергиево-Посадский р-н, г.п.Богородское, р.п.Богородское, д.3</t>
  </si>
  <si>
    <t>Сергиево-Посадский р-н, г.п.Богородское, р.п.Богородское, д.90а</t>
  </si>
  <si>
    <t>*- адрес многоквартирного дома указан в соответствии с региональной программой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</t>
  </si>
  <si>
    <t>Перечень сокращений:</t>
  </si>
  <si>
    <t>МКД - многоквартирный дом</t>
  </si>
  <si>
    <t>п. - поселок</t>
  </si>
  <si>
    <t>с. - село</t>
  </si>
  <si>
    <t>д. - деревня</t>
  </si>
  <si>
    <t>г.п. - городское поселение</t>
  </si>
  <si>
    <t>р.п. - рабочий поселок</t>
  </si>
  <si>
    <t>г.о. - городской округ</t>
  </si>
  <si>
    <t>ж/б - железобетон</t>
  </si>
  <si>
    <t>Адрес МКД*</t>
  </si>
  <si>
    <t>За счет средств Московской области</t>
  </si>
  <si>
    <t>8.1.</t>
  </si>
  <si>
    <t>8.2.</t>
  </si>
  <si>
    <t>г.Балашиха, ул.Пионерская, д.1 (ВИС)</t>
  </si>
  <si>
    <t>г.Балашиха, ул.Пионерская, д.1 (кровля)</t>
  </si>
  <si>
    <t>г.Долгопрудный, туп.Гранитный, д.9 (кровля)</t>
  </si>
  <si>
    <t>г.Долгопрудный, туп.Гранитный, д.9 (фасад)</t>
  </si>
  <si>
    <t>г.Долгопрудный, ул.Театральная, д.8 (ВИС)</t>
  </si>
  <si>
    <t>г.Долгопрудный, ул.Театральная, д.8 (фасад)</t>
  </si>
  <si>
    <t>г.Долгопрудный, ш.Московское, д.43, корп.1 (ВИС)</t>
  </si>
  <si>
    <t>г.Долгопрудный, ш.Московское, д.43, корп.1 (фасад)</t>
  </si>
  <si>
    <t>г.Балашиха, мкр.Гагарина, д.7 (ВИС)</t>
  </si>
  <si>
    <t>г.Балашиха, мкр.Гагарина, д.7 (ВИС и кровля)</t>
  </si>
  <si>
    <t>Городской округ Балашиха</t>
  </si>
  <si>
    <t>17.1</t>
  </si>
  <si>
    <t>за счет средств государственной корпорации - Фонд  содействия реформированию жилищно-коммунального хозяйства, на 2014-2015 годы</t>
  </si>
  <si>
    <t xml:space="preserve">«IV. Реестр многоквартирных домов, подлежащих капитальному ремонту, c предоставлением финансовой поддержки </t>
  </si>
  <si>
    <t>24.1</t>
  </si>
  <si>
    <t>2016 год</t>
  </si>
  <si>
    <t xml:space="preserve">Приложение  4
к постановлению 
Правительства Московской области
от_____________№______________
</t>
  </si>
  <si>
    <t>Итого:</t>
  </si>
  <si>
    <t>подлежит оплате</t>
  </si>
  <si>
    <t xml:space="preserve">подлежит оплате </t>
  </si>
  <si>
    <t>Стоимость капитального ремонта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</si>
</sst>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\ ##0.00########"/>
    <numFmt numFmtId="181" formatCode="#,##0.00_р_."/>
    <numFmt numFmtId="182" formatCode="#,##0.000"/>
    <numFmt numFmtId="183" formatCode="#,##0.0"/>
  </numFmts>
  <fonts count="35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4" borderId="7" applyNumberFormat="0" applyAlignment="0" applyProtection="0"/>
    <xf numFmtId="0" fontId="27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6" fillId="0" borderId="0" applyFill="0" applyProtection="0">
      <alignment/>
    </xf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5" fillId="0" borderId="0" xfId="0" applyFont="1" applyFill="1" applyAlignment="1" applyProtection="1">
      <alignment vertical="center"/>
      <protection/>
    </xf>
    <xf numFmtId="3" fontId="5" fillId="0" borderId="0" xfId="53" applyNumberFormat="1" applyFont="1" applyFill="1" applyAlignment="1" applyProtection="1">
      <alignment horizontal="left" vertical="center" wrapText="1"/>
      <protection/>
    </xf>
    <xf numFmtId="4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 horizontal="center" vertical="center" wrapText="1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/>
    </xf>
    <xf numFmtId="0" fontId="15" fillId="0" borderId="10" xfId="0" applyFont="1" applyFill="1" applyBorder="1" applyAlignment="1" applyProtection="1">
      <alignment horizontal="left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left" vertical="center"/>
      <protection/>
    </xf>
    <xf numFmtId="4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1" fontId="12" fillId="0" borderId="10" xfId="0" applyNumberFormat="1" applyFont="1" applyFill="1" applyBorder="1" applyAlignment="1" applyProtection="1">
      <alignment horizontal="center" vertical="center" wrapText="1"/>
      <protection/>
    </xf>
    <xf numFmtId="14" fontId="5" fillId="0" borderId="10" xfId="0" applyNumberFormat="1" applyFont="1" applyFill="1" applyBorder="1" applyAlignment="1" applyProtection="1">
      <alignment horizontal="left" vertical="center"/>
      <protection/>
    </xf>
    <xf numFmtId="181" fontId="12" fillId="0" borderId="10" xfId="0" applyNumberFormat="1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3" fontId="5" fillId="0" borderId="0" xfId="53" applyNumberFormat="1" applyFont="1" applyFill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 applyProtection="1">
      <alignment horizontal="left" vertical="center" wrapText="1" shrinkToFit="1"/>
      <protection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3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2" fillId="0" borderId="10" xfId="0" applyFont="1" applyFill="1" applyBorder="1" applyAlignment="1" applyProtection="1">
      <alignment horizontal="left" vertical="center"/>
      <protection/>
    </xf>
    <xf numFmtId="3" fontId="12" fillId="0" borderId="10" xfId="0" applyNumberFormat="1" applyFont="1" applyFill="1" applyBorder="1" applyAlignment="1" applyProtection="1">
      <alignment horizontal="left" vertical="center"/>
      <protection/>
    </xf>
    <xf numFmtId="1" fontId="12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3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2" fillId="0" borderId="10" xfId="0" applyNumberFormat="1" applyFont="1" applyFill="1" applyBorder="1" applyAlignment="1" applyProtection="1">
      <alignment horizontal="center" vertical="center" wrapText="1" shrinkToFit="1"/>
      <protection/>
    </xf>
    <xf numFmtId="1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13" fillId="0" borderId="10" xfId="0" applyFont="1" applyFill="1" applyBorder="1" applyAlignment="1" applyProtection="1">
      <alignment horizontal="left" vertical="center" wrapText="1" shrinkToFit="1"/>
      <protection/>
    </xf>
    <xf numFmtId="0" fontId="13" fillId="0" borderId="10" xfId="0" applyFont="1" applyFill="1" applyBorder="1" applyAlignment="1" applyProtection="1">
      <alignment horizontal="center" vertical="center" wrapText="1" shrinkToFit="1"/>
      <protection/>
    </xf>
    <xf numFmtId="3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4" fontId="1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left" wrapText="1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textRotation="90"/>
      <protection/>
    </xf>
    <xf numFmtId="0" fontId="10" fillId="0" borderId="10" xfId="0" applyFont="1" applyFill="1" applyBorder="1" applyAlignment="1" applyProtection="1">
      <alignment horizontal="center" vertical="center" textRotation="90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3" fontId="5" fillId="0" borderId="0" xfId="53" applyNumberFormat="1" applyFont="1" applyFill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center" vertical="center" textRotation="90"/>
      <protection/>
    </xf>
    <xf numFmtId="3" fontId="1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3" fontId="10" fillId="0" borderId="10" xfId="0" applyNumberFormat="1" applyFont="1" applyFill="1" applyBorder="1" applyAlignment="1" applyProtection="1">
      <alignment horizontal="center" vertical="center" textRotation="90"/>
      <protection/>
    </xf>
    <xf numFmtId="3" fontId="5" fillId="0" borderId="0" xfId="53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75"/>
  <sheetViews>
    <sheetView showZeros="0" tabSelected="1" zoomScale="75" zoomScaleNormal="75" zoomScaleSheetLayoutView="100" workbookViewId="0" topLeftCell="F1">
      <selection activeCell="F7" sqref="A7:AO153"/>
    </sheetView>
  </sheetViews>
  <sheetFormatPr defaultColWidth="9.00390625" defaultRowHeight="12.75"/>
  <cols>
    <col min="1" max="1" width="6.125" style="13" customWidth="1"/>
    <col min="2" max="2" width="7.375" style="13" bestFit="1" customWidth="1"/>
    <col min="3" max="3" width="22.875" style="13" customWidth="1"/>
    <col min="4" max="4" width="5.875" style="13" customWidth="1"/>
    <col min="5" max="5" width="15.25390625" style="13" customWidth="1"/>
    <col min="6" max="7" width="7.875" style="4" customWidth="1"/>
    <col min="8" max="8" width="12.00390625" style="4" customWidth="1"/>
    <col min="9" max="9" width="9.25390625" style="4" customWidth="1"/>
    <col min="10" max="10" width="11.00390625" style="4" customWidth="1"/>
    <col min="11" max="11" width="7.625" style="4" customWidth="1"/>
    <col min="12" max="14" width="11.25390625" style="4" customWidth="1"/>
    <col min="15" max="15" width="11.125" style="4" customWidth="1"/>
    <col min="16" max="16" width="18.125" style="4" customWidth="1"/>
    <col min="17" max="17" width="24.875" style="4" customWidth="1"/>
    <col min="18" max="18" width="7.125" style="4" customWidth="1"/>
    <col min="19" max="19" width="6.25390625" style="4" customWidth="1"/>
    <col min="20" max="22" width="17.625" style="4" customWidth="1"/>
    <col min="23" max="23" width="19.00390625" style="4" customWidth="1"/>
    <col min="24" max="24" width="15.75390625" style="4" customWidth="1"/>
    <col min="25" max="25" width="19.375" style="4" customWidth="1"/>
    <col min="26" max="26" width="18.75390625" style="4" customWidth="1"/>
    <col min="27" max="29" width="15.375" style="4" customWidth="1"/>
    <col min="30" max="30" width="18.00390625" style="4" customWidth="1"/>
    <col min="31" max="31" width="17.75390625" style="4" customWidth="1"/>
    <col min="32" max="32" width="17.875" style="4" customWidth="1"/>
    <col min="33" max="34" width="15.375" style="4" customWidth="1"/>
    <col min="35" max="35" width="17.75390625" style="4" customWidth="1"/>
    <col min="36" max="36" width="29.75390625" style="4" customWidth="1"/>
    <col min="37" max="37" width="20.375" style="4" customWidth="1"/>
    <col min="38" max="38" width="22.25390625" style="4" customWidth="1"/>
    <col min="39" max="39" width="15.00390625" style="4" customWidth="1"/>
    <col min="40" max="40" width="12.875" style="4" customWidth="1"/>
    <col min="41" max="41" width="15.25390625" style="4" customWidth="1"/>
    <col min="42" max="42" width="18.125" style="4" customWidth="1"/>
    <col min="43" max="16384" width="9.125" style="4" customWidth="1"/>
  </cols>
  <sheetData>
    <row r="1" spans="38:41" ht="43.5" customHeight="1">
      <c r="AL1" s="64" t="s">
        <v>188</v>
      </c>
      <c r="AM1" s="64"/>
      <c r="AN1" s="64"/>
      <c r="AO1" s="64"/>
    </row>
    <row r="2" spans="17:41" ht="20.25" customHeight="1">
      <c r="Q2" s="32"/>
      <c r="AL2" s="64"/>
      <c r="AM2" s="64"/>
      <c r="AN2" s="64"/>
      <c r="AO2" s="64"/>
    </row>
    <row r="3" spans="38:41" ht="20.25" customHeight="1">
      <c r="AL3" s="64"/>
      <c r="AM3" s="64"/>
      <c r="AN3" s="64"/>
      <c r="AO3" s="64"/>
    </row>
    <row r="4" spans="1:41" s="2" customFormat="1" ht="45.75" customHeight="1">
      <c r="A4" s="68" t="s">
        <v>185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</row>
    <row r="5" spans="1:41" s="2" customFormat="1" ht="20.25" customHeight="1">
      <c r="A5" s="68" t="s">
        <v>184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</row>
    <row r="6" spans="1:41" s="2" customFormat="1" ht="20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6"/>
      <c r="Z6" s="36"/>
      <c r="AA6" s="1"/>
      <c r="AB6" s="1"/>
      <c r="AC6" s="1"/>
      <c r="AD6" s="1"/>
      <c r="AE6" s="36"/>
      <c r="AF6" s="36"/>
      <c r="AG6" s="36"/>
      <c r="AH6" s="36"/>
      <c r="AI6" s="1"/>
      <c r="AJ6" s="1"/>
      <c r="AK6" s="1"/>
      <c r="AL6" s="1"/>
      <c r="AM6" s="1"/>
      <c r="AN6" s="1"/>
      <c r="AO6" s="1"/>
    </row>
    <row r="7" spans="1:41" s="3" customFormat="1" ht="33" customHeight="1">
      <c r="A7" s="69" t="s">
        <v>0</v>
      </c>
      <c r="B7" s="69" t="s">
        <v>1</v>
      </c>
      <c r="C7" s="69" t="s">
        <v>168</v>
      </c>
      <c r="D7" s="76" t="s">
        <v>2</v>
      </c>
      <c r="E7" s="75" t="s">
        <v>3</v>
      </c>
      <c r="F7" s="70" t="s">
        <v>4</v>
      </c>
      <c r="G7" s="70" t="s">
        <v>5</v>
      </c>
      <c r="H7" s="65" t="s">
        <v>6</v>
      </c>
      <c r="I7" s="65"/>
      <c r="J7" s="65"/>
      <c r="K7" s="65"/>
      <c r="L7" s="67" t="s">
        <v>7</v>
      </c>
      <c r="M7" s="66" t="s">
        <v>8</v>
      </c>
      <c r="N7" s="66"/>
      <c r="O7" s="76" t="s">
        <v>9</v>
      </c>
      <c r="P7" s="66" t="s">
        <v>192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71" t="s">
        <v>10</v>
      </c>
      <c r="AN7" s="71" t="s">
        <v>11</v>
      </c>
      <c r="AO7" s="71" t="s">
        <v>12</v>
      </c>
    </row>
    <row r="8" spans="1:41" s="3" customFormat="1" ht="20.25" customHeight="1">
      <c r="A8" s="69"/>
      <c r="B8" s="69"/>
      <c r="C8" s="69"/>
      <c r="D8" s="76"/>
      <c r="E8" s="75"/>
      <c r="F8" s="70"/>
      <c r="G8" s="70"/>
      <c r="H8" s="78" t="s">
        <v>13</v>
      </c>
      <c r="I8" s="65" t="s">
        <v>14</v>
      </c>
      <c r="J8" s="65"/>
      <c r="K8" s="65"/>
      <c r="L8" s="67"/>
      <c r="M8" s="67" t="s">
        <v>15</v>
      </c>
      <c r="N8" s="67" t="s">
        <v>16</v>
      </c>
      <c r="O8" s="76"/>
      <c r="P8" s="67" t="s">
        <v>13</v>
      </c>
      <c r="Q8" s="66" t="s">
        <v>14</v>
      </c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71"/>
      <c r="AN8" s="71"/>
      <c r="AO8" s="71"/>
    </row>
    <row r="9" spans="1:41" s="3" customFormat="1" ht="42" customHeight="1">
      <c r="A9" s="69"/>
      <c r="B9" s="69"/>
      <c r="C9" s="69"/>
      <c r="D9" s="76"/>
      <c r="E9" s="75"/>
      <c r="F9" s="70"/>
      <c r="G9" s="70"/>
      <c r="H9" s="78"/>
      <c r="I9" s="65"/>
      <c r="J9" s="65"/>
      <c r="K9" s="65"/>
      <c r="L9" s="67"/>
      <c r="M9" s="67"/>
      <c r="N9" s="67"/>
      <c r="O9" s="76"/>
      <c r="P9" s="67"/>
      <c r="Q9" s="66" t="s">
        <v>17</v>
      </c>
      <c r="R9" s="66"/>
      <c r="S9" s="66"/>
      <c r="T9" s="66"/>
      <c r="U9" s="66"/>
      <c r="V9" s="66"/>
      <c r="W9" s="66" t="s">
        <v>169</v>
      </c>
      <c r="X9" s="66"/>
      <c r="Y9" s="66"/>
      <c r="Z9" s="66"/>
      <c r="AA9" s="66"/>
      <c r="AB9" s="66"/>
      <c r="AC9" s="66" t="s">
        <v>18</v>
      </c>
      <c r="AD9" s="66"/>
      <c r="AE9" s="66"/>
      <c r="AF9" s="66"/>
      <c r="AG9" s="66"/>
      <c r="AH9" s="66"/>
      <c r="AI9" s="66" t="s">
        <v>19</v>
      </c>
      <c r="AJ9" s="66"/>
      <c r="AK9" s="66"/>
      <c r="AL9" s="66"/>
      <c r="AM9" s="71"/>
      <c r="AN9" s="71"/>
      <c r="AO9" s="71"/>
    </row>
    <row r="10" spans="1:41" s="3" customFormat="1" ht="18.75" customHeight="1">
      <c r="A10" s="69"/>
      <c r="B10" s="69"/>
      <c r="C10" s="69"/>
      <c r="D10" s="76"/>
      <c r="E10" s="75"/>
      <c r="F10" s="70"/>
      <c r="G10" s="70"/>
      <c r="H10" s="78"/>
      <c r="I10" s="65"/>
      <c r="J10" s="65"/>
      <c r="K10" s="65"/>
      <c r="L10" s="67"/>
      <c r="M10" s="67"/>
      <c r="N10" s="67"/>
      <c r="O10" s="76"/>
      <c r="P10" s="67"/>
      <c r="Q10" s="67" t="s">
        <v>189</v>
      </c>
      <c r="R10" s="66" t="s">
        <v>20</v>
      </c>
      <c r="S10" s="66"/>
      <c r="T10" s="66" t="s">
        <v>21</v>
      </c>
      <c r="U10" s="66"/>
      <c r="V10" s="34" t="s">
        <v>187</v>
      </c>
      <c r="W10" s="67" t="s">
        <v>189</v>
      </c>
      <c r="X10" s="66" t="s">
        <v>20</v>
      </c>
      <c r="Y10" s="66"/>
      <c r="Z10" s="66" t="s">
        <v>21</v>
      </c>
      <c r="AA10" s="66"/>
      <c r="AB10" s="34" t="s">
        <v>187</v>
      </c>
      <c r="AC10" s="67" t="s">
        <v>189</v>
      </c>
      <c r="AD10" s="66" t="s">
        <v>20</v>
      </c>
      <c r="AE10" s="66"/>
      <c r="AF10" s="66" t="s">
        <v>21</v>
      </c>
      <c r="AG10" s="66"/>
      <c r="AH10" s="34" t="s">
        <v>187</v>
      </c>
      <c r="AI10" s="67" t="s">
        <v>189</v>
      </c>
      <c r="AJ10" s="35" t="s">
        <v>20</v>
      </c>
      <c r="AK10" s="35" t="s">
        <v>21</v>
      </c>
      <c r="AL10" s="35" t="s">
        <v>187</v>
      </c>
      <c r="AM10" s="71"/>
      <c r="AN10" s="71"/>
      <c r="AO10" s="71"/>
    </row>
    <row r="11" spans="1:41" s="3" customFormat="1" ht="87.75" customHeight="1">
      <c r="A11" s="69"/>
      <c r="B11" s="69"/>
      <c r="C11" s="69"/>
      <c r="D11" s="76"/>
      <c r="E11" s="75"/>
      <c r="F11" s="70"/>
      <c r="G11" s="70"/>
      <c r="H11" s="78"/>
      <c r="I11" s="37" t="s">
        <v>22</v>
      </c>
      <c r="J11" s="37" t="s">
        <v>23</v>
      </c>
      <c r="K11" s="37" t="s">
        <v>24</v>
      </c>
      <c r="L11" s="67"/>
      <c r="M11" s="67"/>
      <c r="N11" s="67"/>
      <c r="O11" s="76"/>
      <c r="P11" s="67"/>
      <c r="Q11" s="67"/>
      <c r="R11" s="19" t="s">
        <v>25</v>
      </c>
      <c r="S11" s="19" t="s">
        <v>26</v>
      </c>
      <c r="T11" s="19" t="s">
        <v>25</v>
      </c>
      <c r="U11" s="19" t="s">
        <v>26</v>
      </c>
      <c r="V11" s="19" t="s">
        <v>190</v>
      </c>
      <c r="W11" s="67"/>
      <c r="X11" s="19" t="s">
        <v>25</v>
      </c>
      <c r="Y11" s="19" t="s">
        <v>26</v>
      </c>
      <c r="Z11" s="19" t="s">
        <v>25</v>
      </c>
      <c r="AA11" s="19" t="s">
        <v>26</v>
      </c>
      <c r="AB11" s="19" t="s">
        <v>191</v>
      </c>
      <c r="AC11" s="67"/>
      <c r="AD11" s="19" t="s">
        <v>25</v>
      </c>
      <c r="AE11" s="19" t="s">
        <v>26</v>
      </c>
      <c r="AF11" s="19" t="s">
        <v>25</v>
      </c>
      <c r="AG11" s="19" t="s">
        <v>26</v>
      </c>
      <c r="AH11" s="19" t="s">
        <v>191</v>
      </c>
      <c r="AI11" s="67"/>
      <c r="AJ11" s="19" t="s">
        <v>26</v>
      </c>
      <c r="AK11" s="19" t="s">
        <v>26</v>
      </c>
      <c r="AL11" s="19" t="s">
        <v>191</v>
      </c>
      <c r="AM11" s="71"/>
      <c r="AN11" s="71"/>
      <c r="AO11" s="71"/>
    </row>
    <row r="12" spans="1:41" s="3" customFormat="1" ht="18.75" customHeight="1">
      <c r="A12" s="69"/>
      <c r="B12" s="69"/>
      <c r="C12" s="69"/>
      <c r="D12" s="76"/>
      <c r="E12" s="75"/>
      <c r="F12" s="70"/>
      <c r="G12" s="70"/>
      <c r="H12" s="38" t="s">
        <v>27</v>
      </c>
      <c r="I12" s="38" t="s">
        <v>27</v>
      </c>
      <c r="J12" s="38" t="s">
        <v>27</v>
      </c>
      <c r="K12" s="38" t="s">
        <v>27</v>
      </c>
      <c r="L12" s="35" t="s">
        <v>28</v>
      </c>
      <c r="M12" s="35" t="s">
        <v>28</v>
      </c>
      <c r="N12" s="35" t="s">
        <v>28</v>
      </c>
      <c r="O12" s="34" t="s">
        <v>29</v>
      </c>
      <c r="P12" s="35" t="s">
        <v>30</v>
      </c>
      <c r="Q12" s="35" t="s">
        <v>30</v>
      </c>
      <c r="R12" s="35" t="s">
        <v>30</v>
      </c>
      <c r="S12" s="35" t="s">
        <v>30</v>
      </c>
      <c r="T12" s="35" t="s">
        <v>30</v>
      </c>
      <c r="U12" s="35" t="s">
        <v>30</v>
      </c>
      <c r="V12" s="35" t="s">
        <v>30</v>
      </c>
      <c r="W12" s="35" t="s">
        <v>30</v>
      </c>
      <c r="X12" s="35" t="s">
        <v>30</v>
      </c>
      <c r="Y12" s="35" t="s">
        <v>30</v>
      </c>
      <c r="Z12" s="35" t="s">
        <v>30</v>
      </c>
      <c r="AA12" s="35" t="s">
        <v>30</v>
      </c>
      <c r="AB12" s="35" t="s">
        <v>30</v>
      </c>
      <c r="AC12" s="35" t="s">
        <v>30</v>
      </c>
      <c r="AD12" s="35" t="s">
        <v>30</v>
      </c>
      <c r="AE12" s="35" t="s">
        <v>30</v>
      </c>
      <c r="AF12" s="35" t="s">
        <v>30</v>
      </c>
      <c r="AG12" s="35" t="s">
        <v>30</v>
      </c>
      <c r="AH12" s="35" t="s">
        <v>30</v>
      </c>
      <c r="AI12" s="35" t="s">
        <v>30</v>
      </c>
      <c r="AJ12" s="35" t="s">
        <v>30</v>
      </c>
      <c r="AK12" s="35" t="s">
        <v>30</v>
      </c>
      <c r="AL12" s="35" t="s">
        <v>30</v>
      </c>
      <c r="AM12" s="24" t="s">
        <v>31</v>
      </c>
      <c r="AN12" s="24" t="s">
        <v>31</v>
      </c>
      <c r="AO12" s="71"/>
    </row>
    <row r="13" spans="1:41" s="3" customFormat="1" ht="18.75" customHeight="1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39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  <c r="O13" s="39">
        <v>15</v>
      </c>
      <c r="P13" s="39">
        <v>16</v>
      </c>
      <c r="Q13" s="39">
        <v>17</v>
      </c>
      <c r="R13" s="39">
        <v>18</v>
      </c>
      <c r="S13" s="39">
        <v>19</v>
      </c>
      <c r="T13" s="39">
        <v>20</v>
      </c>
      <c r="U13" s="39">
        <v>21</v>
      </c>
      <c r="V13" s="39">
        <v>22</v>
      </c>
      <c r="W13" s="39">
        <v>23</v>
      </c>
      <c r="X13" s="39">
        <v>24</v>
      </c>
      <c r="Y13" s="39">
        <v>25</v>
      </c>
      <c r="Z13" s="39">
        <v>26</v>
      </c>
      <c r="AA13" s="39">
        <v>27</v>
      </c>
      <c r="AB13" s="39">
        <v>28</v>
      </c>
      <c r="AC13" s="39">
        <v>29</v>
      </c>
      <c r="AD13" s="39">
        <v>30</v>
      </c>
      <c r="AE13" s="39">
        <v>31</v>
      </c>
      <c r="AF13" s="39">
        <v>32</v>
      </c>
      <c r="AG13" s="39">
        <v>33</v>
      </c>
      <c r="AH13" s="39">
        <v>34</v>
      </c>
      <c r="AI13" s="39">
        <v>35</v>
      </c>
      <c r="AJ13" s="39">
        <v>36</v>
      </c>
      <c r="AK13" s="39">
        <v>37</v>
      </c>
      <c r="AL13" s="39">
        <v>38</v>
      </c>
      <c r="AM13" s="39">
        <v>39</v>
      </c>
      <c r="AN13" s="39">
        <v>40</v>
      </c>
      <c r="AO13" s="39">
        <v>41</v>
      </c>
    </row>
    <row r="14" spans="1:42" ht="21" customHeight="1">
      <c r="A14" s="74" t="s">
        <v>32</v>
      </c>
      <c r="B14" s="74"/>
      <c r="C14" s="74"/>
      <c r="D14" s="14"/>
      <c r="E14" s="14"/>
      <c r="F14" s="15">
        <v>0</v>
      </c>
      <c r="G14" s="15">
        <v>0</v>
      </c>
      <c r="H14" s="15">
        <v>7816</v>
      </c>
      <c r="I14" s="15">
        <v>1469</v>
      </c>
      <c r="J14" s="15">
        <v>6351</v>
      </c>
      <c r="K14" s="15">
        <v>0</v>
      </c>
      <c r="L14" s="15">
        <v>458927.47</v>
      </c>
      <c r="M14" s="15">
        <v>369662.7800000001</v>
      </c>
      <c r="N14" s="15">
        <v>284813.74</v>
      </c>
      <c r="O14" s="15">
        <v>17764</v>
      </c>
      <c r="P14" s="15">
        <f>P34+P47+P53+P58+P66+P78+P114+P119+P124+P129+P145+P153</f>
        <v>280515286.0299145</v>
      </c>
      <c r="Q14" s="15">
        <f aca="true" t="shared" si="0" ref="Q14:AI14">Q34+Q47+Q53+Q58+Q66+Q78+Q114+Q119+Q124+Q129+Q145+Q153</f>
        <v>67830751.84</v>
      </c>
      <c r="R14" s="15">
        <v>0</v>
      </c>
      <c r="S14" s="15">
        <f t="shared" si="0"/>
        <v>0</v>
      </c>
      <c r="T14" s="15">
        <f t="shared" si="0"/>
        <v>67830751.84</v>
      </c>
      <c r="U14" s="15">
        <f>U34+U47+U53+U58+U66+U78+U114+U119+U124+U129+U145+U153</f>
        <v>58797117.800000004</v>
      </c>
      <c r="V14" s="15">
        <f t="shared" si="0"/>
        <v>9033634.04</v>
      </c>
      <c r="W14" s="15">
        <f t="shared" si="0"/>
        <v>79136768.97999999</v>
      </c>
      <c r="X14" s="15">
        <f t="shared" si="0"/>
        <v>26765731.020000003</v>
      </c>
      <c r="Y14" s="15">
        <f t="shared" si="0"/>
        <v>12230492.860000001</v>
      </c>
      <c r="Z14" s="15">
        <f t="shared" si="0"/>
        <v>52371037.96</v>
      </c>
      <c r="AA14" s="15">
        <f t="shared" si="0"/>
        <v>56365015.82</v>
      </c>
      <c r="AB14" s="15">
        <f t="shared" si="0"/>
        <v>10541260.3</v>
      </c>
      <c r="AC14" s="15">
        <f t="shared" si="0"/>
        <v>83168893.88</v>
      </c>
      <c r="AD14" s="15">
        <f t="shared" si="0"/>
        <v>55837982.379999995</v>
      </c>
      <c r="AE14" s="15">
        <f t="shared" si="0"/>
        <v>12425541.110000001</v>
      </c>
      <c r="AF14" s="15">
        <f>AF34+AF47+AF53+AF58+AF66+AF78+AF114+AF119+AF124+AF129+AF145+AF153</f>
        <v>27330911.499999993</v>
      </c>
      <c r="AG14" s="15">
        <f t="shared" si="0"/>
        <v>59336390.25</v>
      </c>
      <c r="AH14" s="15">
        <f t="shared" si="0"/>
        <v>11406962.52</v>
      </c>
      <c r="AI14" s="15">
        <f t="shared" si="0"/>
        <v>50378871.33420022</v>
      </c>
      <c r="AJ14" s="15">
        <f>AJ34+AJ58+AJ66+AJ78+AJ114+AJ119+AJ124+AJ129+AJ145+AJ153</f>
        <v>6201055.38</v>
      </c>
      <c r="AK14" s="15">
        <f>AK34+AK47+AK53+AK58+AK66+AK78+AK114+AK119+AK124+AK129+AK145+AK153</f>
        <v>38716832.86420022</v>
      </c>
      <c r="AL14" s="15">
        <f>AL34+AL47+AL53+AL58+AL66+AL78+AL114+AL119+AL124+AL129+AL145+AL153</f>
        <v>5460983.09</v>
      </c>
      <c r="AM14" s="16"/>
      <c r="AN14" s="16"/>
      <c r="AO14" s="17"/>
      <c r="AP14" s="32"/>
    </row>
    <row r="15" spans="1:41" ht="21" customHeight="1">
      <c r="A15" s="14" t="s">
        <v>182</v>
      </c>
      <c r="B15" s="14"/>
      <c r="C15" s="14"/>
      <c r="D15" s="14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f aca="true" t="shared" si="1" ref="AB15:AB78">Z15+X15-AA15-Y15</f>
        <v>0</v>
      </c>
      <c r="AC15" s="15"/>
      <c r="AD15" s="15"/>
      <c r="AE15" s="15"/>
      <c r="AF15" s="15"/>
      <c r="AG15" s="15"/>
      <c r="AH15" s="15">
        <f aca="true" t="shared" si="2" ref="AH15:AH78">AF15+AD15-AG15-AE15</f>
        <v>0</v>
      </c>
      <c r="AI15" s="15"/>
      <c r="AJ15" s="15"/>
      <c r="AK15" s="15"/>
      <c r="AL15" s="30"/>
      <c r="AM15" s="16"/>
      <c r="AN15" s="16"/>
      <c r="AO15" s="17"/>
    </row>
    <row r="16" spans="1:41" ht="30">
      <c r="A16" s="40">
        <v>1</v>
      </c>
      <c r="B16" s="40">
        <v>48897</v>
      </c>
      <c r="C16" s="41" t="s">
        <v>34</v>
      </c>
      <c r="D16" s="42">
        <v>1983</v>
      </c>
      <c r="E16" s="42" t="s">
        <v>35</v>
      </c>
      <c r="F16" s="42">
        <v>12</v>
      </c>
      <c r="G16" s="42">
        <v>1</v>
      </c>
      <c r="H16" s="43">
        <v>209</v>
      </c>
      <c r="I16" s="43">
        <v>5</v>
      </c>
      <c r="J16" s="43">
        <v>209</v>
      </c>
      <c r="K16" s="43"/>
      <c r="L16" s="44">
        <v>5756.1</v>
      </c>
      <c r="M16" s="44">
        <v>3862.6</v>
      </c>
      <c r="N16" s="44">
        <v>1968.7</v>
      </c>
      <c r="O16" s="43">
        <v>209</v>
      </c>
      <c r="P16" s="21">
        <v>800100.73</v>
      </c>
      <c r="Q16" s="22">
        <v>204025.68</v>
      </c>
      <c r="R16" s="15"/>
      <c r="S16" s="22"/>
      <c r="T16" s="22">
        <v>204025.68</v>
      </c>
      <c r="U16" s="22">
        <v>204025.68</v>
      </c>
      <c r="V16" s="22">
        <f aca="true" t="shared" si="3" ref="V16:V79">T16+R16-U16-S16</f>
        <v>0</v>
      </c>
      <c r="W16" s="21">
        <v>238029.98</v>
      </c>
      <c r="X16" s="21">
        <v>54490.62</v>
      </c>
      <c r="Y16" s="21">
        <v>0</v>
      </c>
      <c r="Z16" s="21">
        <v>183539.36000000002</v>
      </c>
      <c r="AA16" s="21">
        <v>238029.98</v>
      </c>
      <c r="AB16" s="21">
        <f t="shared" si="1"/>
        <v>0</v>
      </c>
      <c r="AC16" s="21">
        <v>238029.98</v>
      </c>
      <c r="AD16" s="21">
        <v>272453.1</v>
      </c>
      <c r="AE16" s="21">
        <v>0</v>
      </c>
      <c r="AF16" s="21">
        <v>-34423.119999999966</v>
      </c>
      <c r="AG16" s="21">
        <v>238029.98</v>
      </c>
      <c r="AH16" s="21">
        <f t="shared" si="2"/>
        <v>0</v>
      </c>
      <c r="AI16" s="21">
        <v>120015.09</v>
      </c>
      <c r="AJ16" s="21">
        <v>0</v>
      </c>
      <c r="AK16" s="21">
        <v>120015.09</v>
      </c>
      <c r="AL16" s="30"/>
      <c r="AM16" s="22">
        <f>P16/L16</f>
        <v>139.00049165233403</v>
      </c>
      <c r="AN16" s="22">
        <v>29423.22</v>
      </c>
      <c r="AO16" s="23">
        <v>42369</v>
      </c>
    </row>
    <row r="17" spans="1:41" ht="30">
      <c r="A17" s="40">
        <v>2</v>
      </c>
      <c r="B17" s="40">
        <v>104919</v>
      </c>
      <c r="C17" s="41" t="s">
        <v>36</v>
      </c>
      <c r="D17" s="42">
        <v>1937</v>
      </c>
      <c r="E17" s="42" t="s">
        <v>35</v>
      </c>
      <c r="F17" s="42">
        <v>5</v>
      </c>
      <c r="G17" s="42">
        <v>6</v>
      </c>
      <c r="H17" s="43">
        <v>53</v>
      </c>
      <c r="I17" s="43">
        <v>10</v>
      </c>
      <c r="J17" s="43">
        <v>43</v>
      </c>
      <c r="K17" s="43"/>
      <c r="L17" s="44">
        <v>5619</v>
      </c>
      <c r="M17" s="44">
        <v>4656</v>
      </c>
      <c r="N17" s="44">
        <v>2143.9</v>
      </c>
      <c r="O17" s="43">
        <v>187</v>
      </c>
      <c r="P17" s="21">
        <v>4395807.879999999</v>
      </c>
      <c r="Q17" s="22">
        <v>1120931.0099999998</v>
      </c>
      <c r="R17" s="15"/>
      <c r="S17" s="22"/>
      <c r="T17" s="22">
        <v>1120931.0099999998</v>
      </c>
      <c r="U17" s="22">
        <v>1120931.0099999998</v>
      </c>
      <c r="V17" s="22">
        <f t="shared" si="3"/>
        <v>0</v>
      </c>
      <c r="W17" s="21">
        <v>1307752.84</v>
      </c>
      <c r="X17" s="21">
        <v>294165.34</v>
      </c>
      <c r="Y17" s="21">
        <v>0</v>
      </c>
      <c r="Z17" s="21">
        <v>1013587.5</v>
      </c>
      <c r="AA17" s="21">
        <v>1307752.84</v>
      </c>
      <c r="AB17" s="21">
        <f t="shared" si="1"/>
        <v>0</v>
      </c>
      <c r="AC17" s="21">
        <v>1307752.84</v>
      </c>
      <c r="AD17" s="21">
        <v>1470826.7</v>
      </c>
      <c r="AE17" s="21">
        <v>0</v>
      </c>
      <c r="AF17" s="21">
        <v>-163073.85999999987</v>
      </c>
      <c r="AG17" s="21">
        <v>1307752.84</v>
      </c>
      <c r="AH17" s="21">
        <f t="shared" si="2"/>
        <v>0</v>
      </c>
      <c r="AI17" s="21">
        <v>659371.19</v>
      </c>
      <c r="AJ17" s="21">
        <v>0</v>
      </c>
      <c r="AK17" s="21">
        <v>659371.19</v>
      </c>
      <c r="AL17" s="30"/>
      <c r="AM17" s="22">
        <f aca="true" t="shared" si="4" ref="AM17:AM33">P17/L17</f>
        <v>782.3114219612029</v>
      </c>
      <c r="AN17" s="22">
        <v>29423.22</v>
      </c>
      <c r="AO17" s="23">
        <v>42369</v>
      </c>
    </row>
    <row r="18" spans="1:41" ht="45">
      <c r="A18" s="40">
        <v>3</v>
      </c>
      <c r="B18" s="40">
        <v>48863</v>
      </c>
      <c r="C18" s="41" t="s">
        <v>180</v>
      </c>
      <c r="D18" s="42">
        <v>1954</v>
      </c>
      <c r="E18" s="42" t="s">
        <v>35</v>
      </c>
      <c r="F18" s="42">
        <v>3</v>
      </c>
      <c r="G18" s="42">
        <v>3</v>
      </c>
      <c r="H18" s="43">
        <v>45</v>
      </c>
      <c r="I18" s="43">
        <v>5</v>
      </c>
      <c r="J18" s="43">
        <v>40</v>
      </c>
      <c r="K18" s="43"/>
      <c r="L18" s="44">
        <v>2894.7</v>
      </c>
      <c r="M18" s="44">
        <v>2089.9</v>
      </c>
      <c r="N18" s="44">
        <v>1143.9</v>
      </c>
      <c r="O18" s="43">
        <v>112</v>
      </c>
      <c r="P18" s="21">
        <v>973386.8400000001</v>
      </c>
      <c r="Q18" s="22">
        <v>248213.64</v>
      </c>
      <c r="R18" s="15"/>
      <c r="S18" s="22"/>
      <c r="T18" s="22">
        <v>248213.64</v>
      </c>
      <c r="U18" s="22">
        <v>248213.64</v>
      </c>
      <c r="V18" s="22">
        <f t="shared" si="3"/>
        <v>0</v>
      </c>
      <c r="W18" s="21">
        <v>289582.58</v>
      </c>
      <c r="X18" s="21">
        <v>289582.58</v>
      </c>
      <c r="Y18" s="21">
        <v>289582.58</v>
      </c>
      <c r="Z18" s="21">
        <v>0</v>
      </c>
      <c r="AA18" s="21">
        <v>0</v>
      </c>
      <c r="AB18" s="21">
        <f t="shared" si="1"/>
        <v>0</v>
      </c>
      <c r="AC18" s="21">
        <v>289582.58</v>
      </c>
      <c r="AD18" s="21">
        <v>289582.58</v>
      </c>
      <c r="AE18" s="21">
        <v>289582.58</v>
      </c>
      <c r="AF18" s="21">
        <v>0</v>
      </c>
      <c r="AG18" s="21">
        <v>0</v>
      </c>
      <c r="AH18" s="21">
        <f t="shared" si="2"/>
        <v>0</v>
      </c>
      <c r="AI18" s="21">
        <v>146008.04</v>
      </c>
      <c r="AJ18" s="21">
        <v>146008.04</v>
      </c>
      <c r="AK18" s="21">
        <v>0</v>
      </c>
      <c r="AL18" s="30"/>
      <c r="AM18" s="22">
        <f t="shared" si="4"/>
        <v>336.26518810239406</v>
      </c>
      <c r="AN18" s="22">
        <v>29423.22</v>
      </c>
      <c r="AO18" s="23">
        <v>42004</v>
      </c>
    </row>
    <row r="19" spans="1:41" ht="45">
      <c r="A19" s="40" t="s">
        <v>37</v>
      </c>
      <c r="B19" s="40">
        <v>48863</v>
      </c>
      <c r="C19" s="41" t="s">
        <v>181</v>
      </c>
      <c r="D19" s="42">
        <v>1954</v>
      </c>
      <c r="E19" s="42" t="s">
        <v>35</v>
      </c>
      <c r="F19" s="42">
        <v>3</v>
      </c>
      <c r="G19" s="42">
        <v>3</v>
      </c>
      <c r="H19" s="43">
        <v>45</v>
      </c>
      <c r="I19" s="43">
        <v>5</v>
      </c>
      <c r="J19" s="43">
        <v>40</v>
      </c>
      <c r="K19" s="43"/>
      <c r="L19" s="44">
        <v>2894.7</v>
      </c>
      <c r="M19" s="44">
        <v>2089.9</v>
      </c>
      <c r="N19" s="44">
        <v>1143.9</v>
      </c>
      <c r="O19" s="43">
        <v>112</v>
      </c>
      <c r="P19" s="21">
        <v>4003215.8699999996</v>
      </c>
      <c r="Q19" s="22">
        <v>1020820.0399999998</v>
      </c>
      <c r="R19" s="15"/>
      <c r="S19" s="22"/>
      <c r="T19" s="22">
        <v>1020820.0399999998</v>
      </c>
      <c r="U19" s="22">
        <v>1020820.0399999998</v>
      </c>
      <c r="V19" s="22">
        <f t="shared" si="3"/>
        <v>0</v>
      </c>
      <c r="W19" s="21">
        <v>1190956.72</v>
      </c>
      <c r="X19" s="21">
        <v>363693.49</v>
      </c>
      <c r="Y19" s="21">
        <v>0</v>
      </c>
      <c r="Z19" s="21">
        <v>827263.23</v>
      </c>
      <c r="AA19" s="21">
        <v>1190956.72</v>
      </c>
      <c r="AB19" s="21">
        <f t="shared" si="1"/>
        <v>0</v>
      </c>
      <c r="AC19" s="21">
        <v>1190956.72</v>
      </c>
      <c r="AD19" s="21">
        <v>1818467.43</v>
      </c>
      <c r="AE19" s="21">
        <v>0</v>
      </c>
      <c r="AF19" s="21">
        <v>-627510.71</v>
      </c>
      <c r="AG19" s="21">
        <v>1190956.72</v>
      </c>
      <c r="AH19" s="21">
        <f t="shared" si="2"/>
        <v>0</v>
      </c>
      <c r="AI19" s="21">
        <v>600482.39</v>
      </c>
      <c r="AJ19" s="21">
        <v>0</v>
      </c>
      <c r="AK19" s="21">
        <v>600482.39</v>
      </c>
      <c r="AL19" s="30"/>
      <c r="AM19" s="22">
        <f t="shared" si="4"/>
        <v>1382.9467198673437</v>
      </c>
      <c r="AN19" s="22">
        <v>29423.22</v>
      </c>
      <c r="AO19" s="23">
        <v>42369</v>
      </c>
    </row>
    <row r="20" spans="1:42" ht="30">
      <c r="A20" s="40">
        <v>4</v>
      </c>
      <c r="B20" s="40">
        <v>106671</v>
      </c>
      <c r="C20" s="41" t="s">
        <v>38</v>
      </c>
      <c r="D20" s="42">
        <v>1994</v>
      </c>
      <c r="E20" s="42" t="s">
        <v>39</v>
      </c>
      <c r="F20" s="42">
        <v>9</v>
      </c>
      <c r="G20" s="42">
        <v>3</v>
      </c>
      <c r="H20" s="43">
        <v>108</v>
      </c>
      <c r="I20" s="43">
        <v>57</v>
      </c>
      <c r="J20" s="43">
        <v>51</v>
      </c>
      <c r="K20" s="43"/>
      <c r="L20" s="44">
        <v>8666.1</v>
      </c>
      <c r="M20" s="44">
        <v>3752</v>
      </c>
      <c r="N20" s="44">
        <v>2917.2</v>
      </c>
      <c r="O20" s="43">
        <v>299</v>
      </c>
      <c r="P20" s="21">
        <v>9591633.51</v>
      </c>
      <c r="Q20" s="22">
        <v>2193877.7199999997</v>
      </c>
      <c r="R20" s="15"/>
      <c r="S20" s="22"/>
      <c r="T20" s="22">
        <v>2193877.7199999997</v>
      </c>
      <c r="U20" s="22">
        <f>1574958.43</f>
        <v>1574958.43</v>
      </c>
      <c r="V20" s="22">
        <f>609152.85+19359.4-9592.96</f>
        <v>618919.29</v>
      </c>
      <c r="W20" s="21">
        <v>2566764.99</v>
      </c>
      <c r="X20" s="21">
        <v>520027.13</v>
      </c>
      <c r="Y20" s="21">
        <v>0</v>
      </c>
      <c r="Z20" s="21">
        <v>2046737.8600000003</v>
      </c>
      <c r="AA20" s="21">
        <f>1842575.94</f>
        <v>1842575.94</v>
      </c>
      <c r="AB20" s="21">
        <f>724189.05</f>
        <v>724189.05</v>
      </c>
      <c r="AC20" s="21">
        <v>3392245.79</v>
      </c>
      <c r="AD20" s="21">
        <v>2600135.63</v>
      </c>
      <c r="AE20" s="21">
        <v>0</v>
      </c>
      <c r="AF20" s="21">
        <v>792110.1600000001</v>
      </c>
      <c r="AG20" s="21">
        <f>2435054.27</f>
        <v>2435054.27</v>
      </c>
      <c r="AH20" s="21">
        <f>957191.52</f>
        <v>957191.52</v>
      </c>
      <c r="AI20" s="21">
        <v>1438745.01</v>
      </c>
      <c r="AJ20" s="21">
        <v>0</v>
      </c>
      <c r="AK20" s="21">
        <f>1438745.01-AL20</f>
        <v>1039213.2</v>
      </c>
      <c r="AL20" s="21">
        <f>399531.81</f>
        <v>399531.81</v>
      </c>
      <c r="AM20" s="22">
        <f t="shared" si="4"/>
        <v>1106.7993111088033</v>
      </c>
      <c r="AN20" s="22">
        <v>29423.22</v>
      </c>
      <c r="AO20" s="23">
        <v>42369</v>
      </c>
      <c r="AP20" s="31"/>
    </row>
    <row r="21" spans="1:42" ht="30">
      <c r="A21" s="40">
        <v>5</v>
      </c>
      <c r="B21" s="40">
        <v>106505</v>
      </c>
      <c r="C21" s="41" t="s">
        <v>40</v>
      </c>
      <c r="D21" s="42">
        <v>1989</v>
      </c>
      <c r="E21" s="42" t="s">
        <v>35</v>
      </c>
      <c r="F21" s="42">
        <v>16</v>
      </c>
      <c r="G21" s="42">
        <v>4</v>
      </c>
      <c r="H21" s="43">
        <v>251</v>
      </c>
      <c r="I21" s="43">
        <v>58</v>
      </c>
      <c r="J21" s="43">
        <v>193</v>
      </c>
      <c r="K21" s="43"/>
      <c r="L21" s="44">
        <v>12634.41</v>
      </c>
      <c r="M21" s="44">
        <v>12634.41</v>
      </c>
      <c r="N21" s="44">
        <v>9322.41</v>
      </c>
      <c r="O21" s="43">
        <v>626</v>
      </c>
      <c r="P21" s="21">
        <v>7263421.37</v>
      </c>
      <c r="Q21" s="22">
        <v>1665962.65</v>
      </c>
      <c r="R21" s="15"/>
      <c r="S21" s="22"/>
      <c r="T21" s="22">
        <v>1665962.65</v>
      </c>
      <c r="U21" s="22">
        <v>1651624.5599999998</v>
      </c>
      <c r="V21" s="22">
        <f t="shared" si="3"/>
        <v>14338.090000000084</v>
      </c>
      <c r="W21" s="21">
        <v>1937270.3900000001</v>
      </c>
      <c r="X21" s="21">
        <v>404288.22</v>
      </c>
      <c r="Y21" s="21">
        <v>0</v>
      </c>
      <c r="Z21" s="21">
        <v>1532982.1700000002</v>
      </c>
      <c r="AA21" s="21">
        <v>1920597.29</v>
      </c>
      <c r="AB21" s="21">
        <f t="shared" si="1"/>
        <v>16673.100000000093</v>
      </c>
      <c r="AC21" s="21">
        <v>2570675.12</v>
      </c>
      <c r="AD21" s="21">
        <v>2021441.1</v>
      </c>
      <c r="AE21" s="21">
        <v>0</v>
      </c>
      <c r="AF21" s="21">
        <v>549234.02</v>
      </c>
      <c r="AG21" s="21">
        <v>2548550.62</v>
      </c>
      <c r="AH21" s="21">
        <f t="shared" si="2"/>
        <v>22124.5</v>
      </c>
      <c r="AI21" s="21">
        <v>1089513.2099999997</v>
      </c>
      <c r="AJ21" s="21">
        <v>0</v>
      </c>
      <c r="AK21" s="21">
        <f>1089513.21-AL21</f>
        <v>1080136.31</v>
      </c>
      <c r="AL21" s="21">
        <v>9376.9</v>
      </c>
      <c r="AM21" s="22">
        <f t="shared" si="4"/>
        <v>574.8920107864159</v>
      </c>
      <c r="AN21" s="22">
        <v>29423.22</v>
      </c>
      <c r="AO21" s="23">
        <v>42369</v>
      </c>
      <c r="AP21" s="32"/>
    </row>
    <row r="22" spans="1:42" ht="30">
      <c r="A22" s="40">
        <v>6</v>
      </c>
      <c r="B22" s="40">
        <v>49755</v>
      </c>
      <c r="C22" s="41" t="s">
        <v>41</v>
      </c>
      <c r="D22" s="42">
        <v>1975</v>
      </c>
      <c r="E22" s="42" t="s">
        <v>35</v>
      </c>
      <c r="F22" s="42">
        <v>9</v>
      </c>
      <c r="G22" s="42">
        <v>1</v>
      </c>
      <c r="H22" s="43">
        <v>53</v>
      </c>
      <c r="I22" s="43">
        <v>5</v>
      </c>
      <c r="J22" s="43">
        <v>48</v>
      </c>
      <c r="K22" s="43"/>
      <c r="L22" s="44">
        <v>2220.7</v>
      </c>
      <c r="M22" s="44">
        <v>2220.7</v>
      </c>
      <c r="N22" s="44">
        <v>1295.9</v>
      </c>
      <c r="O22" s="43">
        <v>93</v>
      </c>
      <c r="P22" s="21">
        <v>913162.62</v>
      </c>
      <c r="Q22" s="22">
        <v>232856.47</v>
      </c>
      <c r="R22" s="15"/>
      <c r="S22" s="22"/>
      <c r="T22" s="22">
        <v>232856.47</v>
      </c>
      <c r="U22" s="22">
        <v>232856.47</v>
      </c>
      <c r="V22" s="22">
        <f t="shared" si="3"/>
        <v>0</v>
      </c>
      <c r="W22" s="21">
        <v>271665.88</v>
      </c>
      <c r="X22" s="21">
        <v>84185.45</v>
      </c>
      <c r="Y22" s="21">
        <v>0</v>
      </c>
      <c r="Z22" s="21">
        <v>187480.43</v>
      </c>
      <c r="AA22" s="21">
        <v>271665.88</v>
      </c>
      <c r="AB22" s="21">
        <f t="shared" si="1"/>
        <v>0</v>
      </c>
      <c r="AC22" s="21">
        <v>271665.88</v>
      </c>
      <c r="AD22" s="21">
        <v>415927.26</v>
      </c>
      <c r="AE22" s="21">
        <v>0</v>
      </c>
      <c r="AF22" s="21">
        <v>-144261.38</v>
      </c>
      <c r="AG22" s="21">
        <v>271665.88</v>
      </c>
      <c r="AH22" s="21">
        <f t="shared" si="2"/>
        <v>0</v>
      </c>
      <c r="AI22" s="21">
        <v>136974.39</v>
      </c>
      <c r="AJ22" s="21">
        <v>0</v>
      </c>
      <c r="AK22" s="21">
        <v>136974.39</v>
      </c>
      <c r="AL22" s="30"/>
      <c r="AM22" s="22">
        <f t="shared" si="4"/>
        <v>411.2048543252128</v>
      </c>
      <c r="AN22" s="22">
        <v>29423.22</v>
      </c>
      <c r="AO22" s="23">
        <v>42369</v>
      </c>
      <c r="AP22" s="32"/>
    </row>
    <row r="23" spans="1:42" ht="30">
      <c r="A23" s="40">
        <v>7</v>
      </c>
      <c r="B23" s="40">
        <v>48921</v>
      </c>
      <c r="C23" s="41" t="s">
        <v>42</v>
      </c>
      <c r="D23" s="42">
        <v>1969</v>
      </c>
      <c r="E23" s="42" t="s">
        <v>39</v>
      </c>
      <c r="F23" s="42">
        <v>9</v>
      </c>
      <c r="G23" s="42">
        <v>4</v>
      </c>
      <c r="H23" s="43">
        <v>214</v>
      </c>
      <c r="I23" s="43">
        <v>64</v>
      </c>
      <c r="J23" s="43">
        <v>150</v>
      </c>
      <c r="K23" s="43"/>
      <c r="L23" s="44">
        <v>10607.6</v>
      </c>
      <c r="M23" s="44">
        <v>6939.7</v>
      </c>
      <c r="N23" s="44">
        <v>6901.8</v>
      </c>
      <c r="O23" s="43">
        <v>581</v>
      </c>
      <c r="P23" s="21">
        <f>Q23+W23+AC23+AI23</f>
        <v>6167378.5200000005</v>
      </c>
      <c r="Q23" s="22">
        <v>1572681.5</v>
      </c>
      <c r="R23" s="15"/>
      <c r="S23" s="22"/>
      <c r="T23" s="22">
        <v>1572681.5</v>
      </c>
      <c r="U23" s="22">
        <v>0</v>
      </c>
      <c r="V23" s="22">
        <f>T23</f>
        <v>1572681.5</v>
      </c>
      <c r="W23" s="21">
        <v>1834795.11</v>
      </c>
      <c r="X23" s="21">
        <v>366959.02</v>
      </c>
      <c r="Y23" s="21">
        <v>0</v>
      </c>
      <c r="Z23" s="21">
        <f>W23-X23</f>
        <v>1467836.09</v>
      </c>
      <c r="AA23" s="21">
        <v>0</v>
      </c>
      <c r="AB23" s="21">
        <f>W23</f>
        <v>1834795.11</v>
      </c>
      <c r="AC23" s="21">
        <v>1834795.11</v>
      </c>
      <c r="AD23" s="21">
        <v>1834795.11</v>
      </c>
      <c r="AE23" s="22">
        <v>0</v>
      </c>
      <c r="AF23" s="21">
        <v>0</v>
      </c>
      <c r="AG23" s="21">
        <v>0</v>
      </c>
      <c r="AH23" s="21">
        <f>AC23</f>
        <v>1834795.11</v>
      </c>
      <c r="AI23" s="21">
        <v>925106.8</v>
      </c>
      <c r="AJ23" s="21">
        <v>0</v>
      </c>
      <c r="AK23" s="30"/>
      <c r="AL23" s="21">
        <v>925106.8</v>
      </c>
      <c r="AM23" s="22">
        <f t="shared" si="4"/>
        <v>581.4113013311211</v>
      </c>
      <c r="AN23" s="22">
        <v>29423.22</v>
      </c>
      <c r="AO23" s="23">
        <v>42735</v>
      </c>
      <c r="AP23" s="32"/>
    </row>
    <row r="24" spans="1:41" ht="45">
      <c r="A24" s="40" t="s">
        <v>170</v>
      </c>
      <c r="B24" s="40">
        <v>106506</v>
      </c>
      <c r="C24" s="41" t="s">
        <v>172</v>
      </c>
      <c r="D24" s="42">
        <v>1970</v>
      </c>
      <c r="E24" s="42" t="s">
        <v>39</v>
      </c>
      <c r="F24" s="42">
        <v>9</v>
      </c>
      <c r="G24" s="42">
        <v>4</v>
      </c>
      <c r="H24" s="43">
        <v>216</v>
      </c>
      <c r="I24" s="43">
        <v>53</v>
      </c>
      <c r="J24" s="43">
        <v>163</v>
      </c>
      <c r="K24" s="43"/>
      <c r="L24" s="44">
        <v>10733.1</v>
      </c>
      <c r="M24" s="44">
        <v>10733.1</v>
      </c>
      <c r="N24" s="44">
        <v>6938.1</v>
      </c>
      <c r="O24" s="43">
        <v>226</v>
      </c>
      <c r="P24" s="21">
        <v>10263057.77</v>
      </c>
      <c r="Q24" s="22">
        <v>2617079.73</v>
      </c>
      <c r="R24" s="15"/>
      <c r="S24" s="22"/>
      <c r="T24" s="22">
        <v>2617079.73</v>
      </c>
      <c r="U24" s="22">
        <v>2617079.73</v>
      </c>
      <c r="V24" s="22">
        <f t="shared" si="3"/>
        <v>0</v>
      </c>
      <c r="W24" s="22">
        <v>3053259.6899999995</v>
      </c>
      <c r="X24" s="22">
        <v>915977.9</v>
      </c>
      <c r="Y24" s="21">
        <v>0</v>
      </c>
      <c r="Z24" s="22">
        <f>W24-X24</f>
        <v>2137281.7899999996</v>
      </c>
      <c r="AA24" s="22">
        <f>Z24+X24</f>
        <v>3053259.6899999995</v>
      </c>
      <c r="AB24" s="22">
        <f t="shared" si="1"/>
        <v>0</v>
      </c>
      <c r="AC24" s="22">
        <v>3053259.6899999995</v>
      </c>
      <c r="AD24" s="22">
        <v>3562353.89</v>
      </c>
      <c r="AE24" s="22">
        <v>0</v>
      </c>
      <c r="AF24" s="22">
        <f>AC24-AD24</f>
        <v>-509094.20000000065</v>
      </c>
      <c r="AG24" s="22">
        <v>3053259.69</v>
      </c>
      <c r="AH24" s="22"/>
      <c r="AI24" s="21">
        <v>1539458.66</v>
      </c>
      <c r="AJ24" s="21">
        <v>0</v>
      </c>
      <c r="AK24" s="21">
        <v>1539458.66</v>
      </c>
      <c r="AL24" s="30"/>
      <c r="AM24" s="22">
        <f t="shared" si="4"/>
        <v>956.2062936150785</v>
      </c>
      <c r="AN24" s="22">
        <v>29423.22</v>
      </c>
      <c r="AO24" s="23">
        <v>42369</v>
      </c>
    </row>
    <row r="25" spans="1:41" ht="45">
      <c r="A25" s="40" t="s">
        <v>171</v>
      </c>
      <c r="B25" s="40">
        <v>106506</v>
      </c>
      <c r="C25" s="41" t="s">
        <v>173</v>
      </c>
      <c r="D25" s="42">
        <v>1970</v>
      </c>
      <c r="E25" s="42" t="s">
        <v>39</v>
      </c>
      <c r="F25" s="42">
        <v>9</v>
      </c>
      <c r="G25" s="42">
        <v>4</v>
      </c>
      <c r="H25" s="43">
        <v>216</v>
      </c>
      <c r="I25" s="43">
        <v>53</v>
      </c>
      <c r="J25" s="43">
        <v>163</v>
      </c>
      <c r="K25" s="43"/>
      <c r="L25" s="44">
        <v>10733.1</v>
      </c>
      <c r="M25" s="44">
        <v>10733.1</v>
      </c>
      <c r="N25" s="44">
        <v>6938.1</v>
      </c>
      <c r="O25" s="43">
        <v>226</v>
      </c>
      <c r="P25" s="45">
        <f>Q25+W25+AC25+AI25</f>
        <v>6167378.5200000005</v>
      </c>
      <c r="Q25" s="22">
        <v>1572681.52</v>
      </c>
      <c r="R25" s="15"/>
      <c r="S25" s="22"/>
      <c r="T25" s="22">
        <v>1572681.52</v>
      </c>
      <c r="U25" s="22">
        <v>0</v>
      </c>
      <c r="V25" s="22">
        <f>Q25</f>
        <v>1572681.52</v>
      </c>
      <c r="W25" s="21">
        <v>1834795.11</v>
      </c>
      <c r="X25" s="21">
        <v>163423.92</v>
      </c>
      <c r="Y25" s="21">
        <v>0</v>
      </c>
      <c r="Z25" s="21">
        <f>W25-X25</f>
        <v>1671371.1900000002</v>
      </c>
      <c r="AA25" s="21">
        <v>0</v>
      </c>
      <c r="AB25" s="21">
        <f>W25</f>
        <v>1834795.11</v>
      </c>
      <c r="AC25" s="21">
        <v>1834795.11</v>
      </c>
      <c r="AD25" s="21">
        <v>1834795.11</v>
      </c>
      <c r="AE25" s="21">
        <v>0</v>
      </c>
      <c r="AF25" s="21">
        <f>AC25-AD25</f>
        <v>0</v>
      </c>
      <c r="AG25" s="21">
        <v>0</v>
      </c>
      <c r="AH25" s="21">
        <f>AC25</f>
        <v>1834795.11</v>
      </c>
      <c r="AI25" s="21">
        <v>925106.78</v>
      </c>
      <c r="AJ25" s="21">
        <v>0</v>
      </c>
      <c r="AK25" s="21"/>
      <c r="AL25" s="21">
        <f>AI25</f>
        <v>925106.78</v>
      </c>
      <c r="AM25" s="22">
        <f t="shared" si="4"/>
        <v>574.6129748162227</v>
      </c>
      <c r="AN25" s="22">
        <v>29423.22</v>
      </c>
      <c r="AO25" s="23">
        <v>42735</v>
      </c>
    </row>
    <row r="26" spans="1:41" ht="30">
      <c r="A26" s="40">
        <v>9</v>
      </c>
      <c r="B26" s="40">
        <v>49398</v>
      </c>
      <c r="C26" s="41" t="s">
        <v>43</v>
      </c>
      <c r="D26" s="42">
        <v>1983</v>
      </c>
      <c r="E26" s="42" t="s">
        <v>35</v>
      </c>
      <c r="F26" s="42">
        <v>9</v>
      </c>
      <c r="G26" s="42">
        <v>6</v>
      </c>
      <c r="H26" s="43">
        <v>176</v>
      </c>
      <c r="I26" s="43">
        <v>27</v>
      </c>
      <c r="J26" s="43">
        <v>149</v>
      </c>
      <c r="K26" s="43"/>
      <c r="L26" s="44">
        <v>14888.4</v>
      </c>
      <c r="M26" s="44">
        <v>13324.2</v>
      </c>
      <c r="N26" s="44">
        <v>6615.6</v>
      </c>
      <c r="O26" s="43">
        <v>500</v>
      </c>
      <c r="P26" s="21">
        <v>2624572.37</v>
      </c>
      <c r="Q26" s="22">
        <v>158466.59999999998</v>
      </c>
      <c r="R26" s="15"/>
      <c r="S26" s="22"/>
      <c r="T26" s="22">
        <v>158466.59999999998</v>
      </c>
      <c r="U26" s="22">
        <v>158466.59999999998</v>
      </c>
      <c r="V26" s="22">
        <f t="shared" si="3"/>
        <v>0</v>
      </c>
      <c r="W26" s="21">
        <v>184877.69</v>
      </c>
      <c r="X26" s="21">
        <v>39686.5</v>
      </c>
      <c r="Y26" s="21">
        <v>0</v>
      </c>
      <c r="Z26" s="21">
        <v>145191.19</v>
      </c>
      <c r="AA26" s="21">
        <v>184877.69</v>
      </c>
      <c r="AB26" s="21">
        <f t="shared" si="1"/>
        <v>0</v>
      </c>
      <c r="AC26" s="21">
        <v>1887542.23</v>
      </c>
      <c r="AD26" s="21">
        <v>198432.5</v>
      </c>
      <c r="AE26" s="21">
        <v>0</v>
      </c>
      <c r="AF26" s="21">
        <v>1689109.73</v>
      </c>
      <c r="AG26" s="21">
        <v>1887542.23</v>
      </c>
      <c r="AH26" s="21">
        <f t="shared" si="2"/>
        <v>0</v>
      </c>
      <c r="AI26" s="21">
        <v>393685.8499999998</v>
      </c>
      <c r="AJ26" s="21">
        <v>0</v>
      </c>
      <c r="AK26" s="21">
        <v>393685.8499999998</v>
      </c>
      <c r="AL26" s="30"/>
      <c r="AM26" s="22">
        <f t="shared" si="4"/>
        <v>176.2830371295774</v>
      </c>
      <c r="AN26" s="22">
        <v>29423.22</v>
      </c>
      <c r="AO26" s="23">
        <v>42369</v>
      </c>
    </row>
    <row r="27" spans="1:41" ht="30">
      <c r="A27" s="40">
        <v>10</v>
      </c>
      <c r="B27" s="40">
        <v>48900</v>
      </c>
      <c r="C27" s="41" t="s">
        <v>44</v>
      </c>
      <c r="D27" s="42">
        <v>1986</v>
      </c>
      <c r="E27" s="42" t="s">
        <v>35</v>
      </c>
      <c r="F27" s="42">
        <v>12</v>
      </c>
      <c r="G27" s="42">
        <v>1</v>
      </c>
      <c r="H27" s="43">
        <v>80</v>
      </c>
      <c r="I27" s="43">
        <v>16</v>
      </c>
      <c r="J27" s="43">
        <v>64</v>
      </c>
      <c r="K27" s="43"/>
      <c r="L27" s="44">
        <v>3792.6</v>
      </c>
      <c r="M27" s="44">
        <v>3792.6</v>
      </c>
      <c r="N27" s="44">
        <v>3792.6</v>
      </c>
      <c r="O27" s="43">
        <v>200</v>
      </c>
      <c r="P27" s="21">
        <v>915808.7942857143</v>
      </c>
      <c r="Q27" s="22">
        <v>233531.25</v>
      </c>
      <c r="R27" s="15"/>
      <c r="S27" s="22"/>
      <c r="T27" s="22">
        <v>233531.25</v>
      </c>
      <c r="U27" s="22">
        <v>233531.25</v>
      </c>
      <c r="V27" s="22">
        <f t="shared" si="3"/>
        <v>0</v>
      </c>
      <c r="W27" s="21">
        <v>272453.12</v>
      </c>
      <c r="X27" s="21">
        <v>54490.62</v>
      </c>
      <c r="Y27" s="21">
        <v>0</v>
      </c>
      <c r="Z27" s="21">
        <v>217962.5</v>
      </c>
      <c r="AA27" s="21">
        <v>272453.12</v>
      </c>
      <c r="AB27" s="21">
        <f t="shared" si="1"/>
        <v>0</v>
      </c>
      <c r="AC27" s="21">
        <v>272453.12</v>
      </c>
      <c r="AD27" s="21">
        <v>272453.12</v>
      </c>
      <c r="AE27" s="21">
        <v>0</v>
      </c>
      <c r="AF27" s="21">
        <v>0</v>
      </c>
      <c r="AG27" s="21">
        <v>272453.12</v>
      </c>
      <c r="AH27" s="21">
        <f t="shared" si="2"/>
        <v>0</v>
      </c>
      <c r="AI27" s="21">
        <v>137371.3042857143</v>
      </c>
      <c r="AJ27" s="21">
        <v>0</v>
      </c>
      <c r="AK27" s="21">
        <v>137371.3042857143</v>
      </c>
      <c r="AL27" s="30"/>
      <c r="AM27" s="22">
        <f t="shared" si="4"/>
        <v>241.47255030472877</v>
      </c>
      <c r="AN27" s="22">
        <v>29423.22</v>
      </c>
      <c r="AO27" s="23">
        <v>42369</v>
      </c>
    </row>
    <row r="28" spans="1:41" ht="30">
      <c r="A28" s="40">
        <v>11</v>
      </c>
      <c r="B28" s="40">
        <v>48899</v>
      </c>
      <c r="C28" s="41" t="s">
        <v>45</v>
      </c>
      <c r="D28" s="42">
        <v>1948</v>
      </c>
      <c r="E28" s="42" t="s">
        <v>35</v>
      </c>
      <c r="F28" s="42">
        <v>2</v>
      </c>
      <c r="G28" s="42">
        <v>2</v>
      </c>
      <c r="H28" s="43">
        <v>18</v>
      </c>
      <c r="I28" s="43">
        <v>0</v>
      </c>
      <c r="J28" s="43">
        <v>18</v>
      </c>
      <c r="K28" s="43"/>
      <c r="L28" s="44">
        <v>12212</v>
      </c>
      <c r="M28" s="44">
        <v>12212</v>
      </c>
      <c r="N28" s="44">
        <v>464.4</v>
      </c>
      <c r="O28" s="43">
        <v>41</v>
      </c>
      <c r="P28" s="21">
        <v>1833838.53</v>
      </c>
      <c r="Q28" s="22">
        <v>467628.82000000007</v>
      </c>
      <c r="R28" s="15"/>
      <c r="S28" s="22"/>
      <c r="T28" s="22">
        <v>467628.82000000007</v>
      </c>
      <c r="U28" s="22">
        <v>467628.82000000007</v>
      </c>
      <c r="V28" s="22">
        <f t="shared" si="3"/>
        <v>0</v>
      </c>
      <c r="W28" s="21">
        <v>545566.96</v>
      </c>
      <c r="X28" s="21">
        <v>154452.79</v>
      </c>
      <c r="Y28" s="21">
        <v>0</v>
      </c>
      <c r="Z28" s="21">
        <v>391114.1699999999</v>
      </c>
      <c r="AA28" s="21">
        <v>545566.96</v>
      </c>
      <c r="AB28" s="21">
        <f t="shared" si="1"/>
        <v>0</v>
      </c>
      <c r="AC28" s="21">
        <v>545566.96</v>
      </c>
      <c r="AD28" s="21">
        <v>777263.97</v>
      </c>
      <c r="AE28" s="21">
        <v>0</v>
      </c>
      <c r="AF28" s="21">
        <v>-231697.01</v>
      </c>
      <c r="AG28" s="21">
        <v>545566.96</v>
      </c>
      <c r="AH28" s="21">
        <f t="shared" si="2"/>
        <v>0</v>
      </c>
      <c r="AI28" s="21">
        <v>275075.79000000004</v>
      </c>
      <c r="AJ28" s="21">
        <v>0</v>
      </c>
      <c r="AK28" s="21">
        <v>275075.79000000004</v>
      </c>
      <c r="AL28" s="30"/>
      <c r="AM28" s="22">
        <f t="shared" si="4"/>
        <v>150.16692843105142</v>
      </c>
      <c r="AN28" s="22">
        <v>29423.22</v>
      </c>
      <c r="AO28" s="23">
        <v>42369</v>
      </c>
    </row>
    <row r="29" spans="1:41" ht="30">
      <c r="A29" s="40">
        <v>12</v>
      </c>
      <c r="B29" s="40">
        <v>48905</v>
      </c>
      <c r="C29" s="41" t="s">
        <v>46</v>
      </c>
      <c r="D29" s="42">
        <v>1952</v>
      </c>
      <c r="E29" s="42" t="s">
        <v>35</v>
      </c>
      <c r="F29" s="42">
        <v>2</v>
      </c>
      <c r="G29" s="42">
        <v>2</v>
      </c>
      <c r="H29" s="43">
        <v>18</v>
      </c>
      <c r="I29" s="43">
        <v>0</v>
      </c>
      <c r="J29" s="43">
        <v>18</v>
      </c>
      <c r="K29" s="43"/>
      <c r="L29" s="44">
        <v>1142.6</v>
      </c>
      <c r="M29" s="44">
        <v>1142.6</v>
      </c>
      <c r="N29" s="44">
        <v>767.4</v>
      </c>
      <c r="O29" s="43">
        <v>45</v>
      </c>
      <c r="P29" s="21">
        <v>973544.6499999999</v>
      </c>
      <c r="Q29" s="22">
        <v>248253.87999999995</v>
      </c>
      <c r="R29" s="15"/>
      <c r="S29" s="22"/>
      <c r="T29" s="22">
        <v>248253.87999999995</v>
      </c>
      <c r="U29" s="22">
        <v>248253.87999999995</v>
      </c>
      <c r="V29" s="22">
        <f t="shared" si="3"/>
        <v>0</v>
      </c>
      <c r="W29" s="21">
        <v>289629.53</v>
      </c>
      <c r="X29" s="21">
        <v>164328.72</v>
      </c>
      <c r="Y29" s="21">
        <v>0</v>
      </c>
      <c r="Z29" s="21">
        <v>125300.81000000003</v>
      </c>
      <c r="AA29" s="21">
        <v>289629.53</v>
      </c>
      <c r="AB29" s="21">
        <f t="shared" si="1"/>
        <v>0</v>
      </c>
      <c r="AC29" s="21">
        <v>289629.53</v>
      </c>
      <c r="AD29" s="21">
        <v>821643.59</v>
      </c>
      <c r="AE29" s="21">
        <v>0</v>
      </c>
      <c r="AF29" s="21">
        <v>-532014.0599999999</v>
      </c>
      <c r="AG29" s="21">
        <v>289629.53</v>
      </c>
      <c r="AH29" s="21">
        <f t="shared" si="2"/>
        <v>0</v>
      </c>
      <c r="AI29" s="21">
        <v>146031.70999999996</v>
      </c>
      <c r="AJ29" s="21">
        <v>0</v>
      </c>
      <c r="AK29" s="21">
        <v>146031.70999999996</v>
      </c>
      <c r="AL29" s="30"/>
      <c r="AM29" s="22">
        <f t="shared" si="4"/>
        <v>852.0432784876597</v>
      </c>
      <c r="AN29" s="22">
        <v>29423.22</v>
      </c>
      <c r="AO29" s="23">
        <v>42369</v>
      </c>
    </row>
    <row r="30" spans="1:41" ht="30">
      <c r="A30" s="40">
        <v>13</v>
      </c>
      <c r="B30" s="40">
        <v>48904</v>
      </c>
      <c r="C30" s="41" t="s">
        <v>47</v>
      </c>
      <c r="D30" s="42">
        <v>1949</v>
      </c>
      <c r="E30" s="42" t="s">
        <v>35</v>
      </c>
      <c r="F30" s="42">
        <v>2</v>
      </c>
      <c r="G30" s="42">
        <v>2</v>
      </c>
      <c r="H30" s="43">
        <v>14</v>
      </c>
      <c r="I30" s="43">
        <v>0</v>
      </c>
      <c r="J30" s="43">
        <v>14</v>
      </c>
      <c r="K30" s="43"/>
      <c r="L30" s="44">
        <v>1211.3</v>
      </c>
      <c r="M30" s="44">
        <v>1211.3</v>
      </c>
      <c r="N30" s="44">
        <v>651.7</v>
      </c>
      <c r="O30" s="43">
        <v>35</v>
      </c>
      <c r="P30" s="21">
        <v>1094303.07</v>
      </c>
      <c r="Q30" s="22">
        <v>279047.28000000014</v>
      </c>
      <c r="R30" s="15"/>
      <c r="S30" s="22"/>
      <c r="T30" s="22">
        <v>279047.28000000014</v>
      </c>
      <c r="U30" s="22">
        <v>279047.28000000014</v>
      </c>
      <c r="V30" s="22">
        <f t="shared" si="3"/>
        <v>0</v>
      </c>
      <c r="W30" s="21">
        <v>325555.16</v>
      </c>
      <c r="X30" s="21">
        <v>197218.56</v>
      </c>
      <c r="Y30" s="21">
        <v>0</v>
      </c>
      <c r="Z30" s="21">
        <v>128336.59999999998</v>
      </c>
      <c r="AA30" s="21">
        <v>325555.16</v>
      </c>
      <c r="AB30" s="21">
        <f t="shared" si="1"/>
        <v>0</v>
      </c>
      <c r="AC30" s="21">
        <v>325555.16</v>
      </c>
      <c r="AD30" s="21">
        <v>986092.79</v>
      </c>
      <c r="AE30" s="21">
        <v>0</v>
      </c>
      <c r="AF30" s="21">
        <v>-660537.6300000001</v>
      </c>
      <c r="AG30" s="21">
        <v>325555.16</v>
      </c>
      <c r="AH30" s="21"/>
      <c r="AI30" s="21">
        <v>164145.46999999997</v>
      </c>
      <c r="AJ30" s="21">
        <v>0</v>
      </c>
      <c r="AK30" s="21">
        <v>164145.46999999997</v>
      </c>
      <c r="AL30" s="30"/>
      <c r="AM30" s="22">
        <f t="shared" si="4"/>
        <v>903.4120944439859</v>
      </c>
      <c r="AN30" s="22">
        <v>29423.22</v>
      </c>
      <c r="AO30" s="23">
        <v>42369</v>
      </c>
    </row>
    <row r="31" spans="1:41" ht="30">
      <c r="A31" s="40">
        <v>14</v>
      </c>
      <c r="B31" s="40">
        <v>48963</v>
      </c>
      <c r="C31" s="41" t="s">
        <v>48</v>
      </c>
      <c r="D31" s="42">
        <v>1990</v>
      </c>
      <c r="E31" s="42" t="s">
        <v>35</v>
      </c>
      <c r="F31" s="42">
        <v>12</v>
      </c>
      <c r="G31" s="42">
        <v>7</v>
      </c>
      <c r="H31" s="43">
        <v>352</v>
      </c>
      <c r="I31" s="43">
        <v>58</v>
      </c>
      <c r="J31" s="43">
        <v>294</v>
      </c>
      <c r="K31" s="43"/>
      <c r="L31" s="44">
        <v>23274.8</v>
      </c>
      <c r="M31" s="44">
        <v>16316.2</v>
      </c>
      <c r="N31" s="44">
        <v>9357.6</v>
      </c>
      <c r="O31" s="43">
        <v>749</v>
      </c>
      <c r="P31" s="21">
        <v>2622492.66</v>
      </c>
      <c r="Q31" s="22">
        <v>668735.63</v>
      </c>
      <c r="R31" s="15"/>
      <c r="S31" s="22"/>
      <c r="T31" s="22">
        <v>668735.63</v>
      </c>
      <c r="U31" s="22">
        <v>668735.63</v>
      </c>
      <c r="V31" s="22">
        <f t="shared" si="3"/>
        <v>0</v>
      </c>
      <c r="W31" s="21">
        <v>780191.58</v>
      </c>
      <c r="X31" s="21">
        <v>177356.53</v>
      </c>
      <c r="Y31" s="21">
        <v>0</v>
      </c>
      <c r="Z31" s="21">
        <v>602835.0499999999</v>
      </c>
      <c r="AA31" s="21">
        <v>780191.58</v>
      </c>
      <c r="AB31" s="21">
        <f t="shared" si="1"/>
        <v>0</v>
      </c>
      <c r="AC31" s="21">
        <v>780191.58</v>
      </c>
      <c r="AD31" s="21">
        <v>886782.64</v>
      </c>
      <c r="AE31" s="21">
        <v>0</v>
      </c>
      <c r="AF31" s="21">
        <v>-106591.06000000006</v>
      </c>
      <c r="AG31" s="21">
        <v>780191.58</v>
      </c>
      <c r="AH31" s="21">
        <f t="shared" si="2"/>
        <v>0</v>
      </c>
      <c r="AI31" s="21">
        <v>393373.87000000005</v>
      </c>
      <c r="AJ31" s="21">
        <v>0</v>
      </c>
      <c r="AK31" s="21">
        <v>393373.87000000005</v>
      </c>
      <c r="AL31" s="30"/>
      <c r="AM31" s="22">
        <f t="shared" si="4"/>
        <v>112.67519634970012</v>
      </c>
      <c r="AN31" s="22">
        <v>29423.22</v>
      </c>
      <c r="AO31" s="23">
        <v>42369</v>
      </c>
    </row>
    <row r="32" spans="1:41" ht="30">
      <c r="A32" s="40">
        <v>15</v>
      </c>
      <c r="B32" s="40">
        <v>48804</v>
      </c>
      <c r="C32" s="41" t="s">
        <v>49</v>
      </c>
      <c r="D32" s="42">
        <v>1951</v>
      </c>
      <c r="E32" s="42" t="s">
        <v>35</v>
      </c>
      <c r="F32" s="42">
        <v>2</v>
      </c>
      <c r="G32" s="42">
        <v>2</v>
      </c>
      <c r="H32" s="43">
        <v>18</v>
      </c>
      <c r="I32" s="43">
        <v>4</v>
      </c>
      <c r="J32" s="43">
        <v>14</v>
      </c>
      <c r="K32" s="43"/>
      <c r="L32" s="44">
        <v>1122.6</v>
      </c>
      <c r="M32" s="44">
        <v>1122.6</v>
      </c>
      <c r="N32" s="44">
        <v>693.6</v>
      </c>
      <c r="O32" s="43">
        <v>50</v>
      </c>
      <c r="P32" s="21">
        <v>2176746.89</v>
      </c>
      <c r="Q32" s="22">
        <v>555070.4600000001</v>
      </c>
      <c r="R32" s="15"/>
      <c r="S32" s="22"/>
      <c r="T32" s="22">
        <v>555070.4600000001</v>
      </c>
      <c r="U32" s="22">
        <v>555070.4600000001</v>
      </c>
      <c r="V32" s="22">
        <f t="shared" si="3"/>
        <v>0</v>
      </c>
      <c r="W32" s="21">
        <v>647582.2</v>
      </c>
      <c r="X32" s="21">
        <v>214009.66</v>
      </c>
      <c r="Y32" s="21">
        <v>0</v>
      </c>
      <c r="Z32" s="21">
        <v>433572.5399999999</v>
      </c>
      <c r="AA32" s="21">
        <v>647582.2</v>
      </c>
      <c r="AB32" s="21">
        <f t="shared" si="1"/>
        <v>0</v>
      </c>
      <c r="AC32" s="21">
        <v>647582.2</v>
      </c>
      <c r="AD32" s="21">
        <v>1070048.31</v>
      </c>
      <c r="AE32" s="21">
        <v>0</v>
      </c>
      <c r="AF32" s="21">
        <v>-422466.1100000001</v>
      </c>
      <c r="AG32" s="21">
        <v>647582.2</v>
      </c>
      <c r="AH32" s="21">
        <f t="shared" si="2"/>
        <v>0</v>
      </c>
      <c r="AI32" s="21">
        <v>326512.03</v>
      </c>
      <c r="AJ32" s="21">
        <v>0</v>
      </c>
      <c r="AK32" s="21">
        <v>326512.03</v>
      </c>
      <c r="AL32" s="30"/>
      <c r="AM32" s="22">
        <f t="shared" si="4"/>
        <v>1939.0227062177091</v>
      </c>
      <c r="AN32" s="22">
        <v>29423.22</v>
      </c>
      <c r="AO32" s="23">
        <v>42369</v>
      </c>
    </row>
    <row r="33" spans="1:41" ht="30">
      <c r="A33" s="40">
        <v>16</v>
      </c>
      <c r="B33" s="40">
        <v>49002</v>
      </c>
      <c r="C33" s="41" t="s">
        <v>50</v>
      </c>
      <c r="D33" s="42">
        <v>1972</v>
      </c>
      <c r="E33" s="42" t="s">
        <v>39</v>
      </c>
      <c r="F33" s="42">
        <v>9</v>
      </c>
      <c r="G33" s="42">
        <v>3</v>
      </c>
      <c r="H33" s="43">
        <v>108</v>
      </c>
      <c r="I33" s="43">
        <v>21</v>
      </c>
      <c r="J33" s="43">
        <v>87</v>
      </c>
      <c r="K33" s="43"/>
      <c r="L33" s="44">
        <v>5460.4</v>
      </c>
      <c r="M33" s="44">
        <v>5460.4</v>
      </c>
      <c r="N33" s="44">
        <v>4309</v>
      </c>
      <c r="O33" s="43">
        <v>252</v>
      </c>
      <c r="P33" s="21">
        <f>Q33+W33+AC33+AI33</f>
        <v>3366286.87</v>
      </c>
      <c r="Q33" s="22">
        <v>858403.15</v>
      </c>
      <c r="R33" s="15"/>
      <c r="S33" s="22"/>
      <c r="T33" s="22">
        <v>858403.15</v>
      </c>
      <c r="U33" s="22">
        <v>858403.15</v>
      </c>
      <c r="V33" s="22">
        <f t="shared" si="3"/>
        <v>0</v>
      </c>
      <c r="W33" s="21">
        <v>1001470.35</v>
      </c>
      <c r="X33" s="21">
        <v>1340852.25</v>
      </c>
      <c r="Y33" s="21">
        <v>1340852.25</v>
      </c>
      <c r="Z33" s="21">
        <f>W33-X33</f>
        <v>-339381.9</v>
      </c>
      <c r="AA33" s="21">
        <f>W33-Y33</f>
        <v>-339381.9</v>
      </c>
      <c r="AB33" s="21">
        <f t="shared" si="1"/>
        <v>0</v>
      </c>
      <c r="AC33" s="21">
        <v>1001470.35</v>
      </c>
      <c r="AD33" s="21">
        <v>1409713.59</v>
      </c>
      <c r="AE33" s="21">
        <v>1340852.25</v>
      </c>
      <c r="AF33" s="21">
        <f>AC33-AD33</f>
        <v>-408243.2400000001</v>
      </c>
      <c r="AG33" s="21">
        <f>AC33-AE33</f>
        <v>-339381.9</v>
      </c>
      <c r="AH33" s="21">
        <f t="shared" si="2"/>
        <v>0</v>
      </c>
      <c r="AI33" s="21">
        <v>504943.02</v>
      </c>
      <c r="AJ33" s="21">
        <v>676059.96</v>
      </c>
      <c r="AK33" s="21">
        <f>AI33-AJ33</f>
        <v>-171116.93999999994</v>
      </c>
      <c r="AL33" s="30"/>
      <c r="AM33" s="22">
        <f t="shared" si="4"/>
        <v>616.4908926086001</v>
      </c>
      <c r="AN33" s="22">
        <v>29423.22</v>
      </c>
      <c r="AO33" s="23">
        <v>42004</v>
      </c>
    </row>
    <row r="34" spans="1:41" ht="15.75">
      <c r="A34" s="46" t="s">
        <v>51</v>
      </c>
      <c r="B34" s="46"/>
      <c r="C34" s="46"/>
      <c r="D34" s="46"/>
      <c r="E34" s="46"/>
      <c r="F34" s="46"/>
      <c r="G34" s="46"/>
      <c r="H34" s="47">
        <v>1933</v>
      </c>
      <c r="I34" s="47">
        <v>383</v>
      </c>
      <c r="J34" s="47">
        <v>1555</v>
      </c>
      <c r="K34" s="47">
        <v>0</v>
      </c>
      <c r="L34" s="48">
        <v>122236.41</v>
      </c>
      <c r="M34" s="48">
        <v>101470.31</v>
      </c>
      <c r="N34" s="48">
        <v>59283.81</v>
      </c>
      <c r="O34" s="47">
        <v>4205</v>
      </c>
      <c r="P34" s="49">
        <f>SUM(P16:P33)</f>
        <v>66146137.46428571</v>
      </c>
      <c r="Q34" s="49">
        <f>SUM(Q16:Q33)</f>
        <v>15918267.03</v>
      </c>
      <c r="R34" s="15"/>
      <c r="S34" s="49">
        <v>0</v>
      </c>
      <c r="T34" s="49">
        <f aca="true" t="shared" si="5" ref="T34:AA34">SUM(T16:T33)</f>
        <v>15918267.03</v>
      </c>
      <c r="U34" s="49">
        <f t="shared" si="5"/>
        <v>12139646.63</v>
      </c>
      <c r="V34" s="49">
        <f>SUM(V16:V33)</f>
        <v>3778620.4</v>
      </c>
      <c r="W34" s="49">
        <f t="shared" si="5"/>
        <v>18572199.88</v>
      </c>
      <c r="X34" s="49">
        <f t="shared" si="5"/>
        <v>5799189.300000001</v>
      </c>
      <c r="Y34" s="49">
        <f t="shared" si="5"/>
        <v>1630434.83</v>
      </c>
      <c r="Z34" s="49">
        <f t="shared" si="5"/>
        <v>12773010.579999998</v>
      </c>
      <c r="AA34" s="49">
        <f t="shared" si="5"/>
        <v>12531312.679999998</v>
      </c>
      <c r="AB34" s="49">
        <f>SUM(AB16:AB33)</f>
        <v>4410452.37</v>
      </c>
      <c r="AC34" s="49">
        <f aca="true" t="shared" si="6" ref="AC34:AL34">SUM(AC16:AC33)</f>
        <v>21733749.950000003</v>
      </c>
      <c r="AD34" s="49">
        <f t="shared" si="6"/>
        <v>22543208.419999994</v>
      </c>
      <c r="AE34" s="49">
        <f t="shared" si="6"/>
        <v>1630434.83</v>
      </c>
      <c r="AF34" s="49">
        <f t="shared" si="6"/>
        <v>-809458.4700000007</v>
      </c>
      <c r="AG34" s="49">
        <f t="shared" si="6"/>
        <v>15454408.879999997</v>
      </c>
      <c r="AH34" s="49">
        <f>SUM(AH16:AH33)</f>
        <v>4648906.24</v>
      </c>
      <c r="AI34" s="49">
        <f t="shared" si="6"/>
        <v>9921920.604285713</v>
      </c>
      <c r="AJ34" s="49">
        <f t="shared" si="6"/>
        <v>822068</v>
      </c>
      <c r="AK34" s="49">
        <f t="shared" si="6"/>
        <v>6840730.314285714</v>
      </c>
      <c r="AL34" s="49">
        <f t="shared" si="6"/>
        <v>2259122.29</v>
      </c>
      <c r="AM34" s="25" t="s">
        <v>33</v>
      </c>
      <c r="AN34" s="25"/>
      <c r="AO34" s="25" t="s">
        <v>33</v>
      </c>
    </row>
    <row r="35" spans="1:41" ht="16.5">
      <c r="A35" s="50" t="s">
        <v>52</v>
      </c>
      <c r="B35" s="51"/>
      <c r="C35" s="51"/>
      <c r="D35" s="52"/>
      <c r="E35" s="51"/>
      <c r="F35" s="53"/>
      <c r="G35" s="53"/>
      <c r="H35" s="52"/>
      <c r="I35" s="52"/>
      <c r="J35" s="52"/>
      <c r="K35" s="52"/>
      <c r="L35" s="18"/>
      <c r="M35" s="18"/>
      <c r="N35" s="18"/>
      <c r="O35" s="52"/>
      <c r="P35" s="21"/>
      <c r="Q35" s="22"/>
      <c r="R35" s="15"/>
      <c r="S35" s="18"/>
      <c r="T35" s="22"/>
      <c r="U35" s="22"/>
      <c r="V35" s="22">
        <f t="shared" si="3"/>
        <v>0</v>
      </c>
      <c r="W35" s="21"/>
      <c r="X35" s="18"/>
      <c r="Y35" s="18"/>
      <c r="Z35" s="21"/>
      <c r="AA35" s="21"/>
      <c r="AB35" s="21">
        <f t="shared" si="1"/>
        <v>0</v>
      </c>
      <c r="AC35" s="21"/>
      <c r="AD35" s="18"/>
      <c r="AE35" s="18"/>
      <c r="AF35" s="18"/>
      <c r="AG35" s="21"/>
      <c r="AH35" s="21">
        <f t="shared" si="2"/>
        <v>0</v>
      </c>
      <c r="AI35" s="21"/>
      <c r="AJ35" s="18"/>
      <c r="AK35" s="30"/>
      <c r="AL35" s="21"/>
      <c r="AM35" s="18"/>
      <c r="AN35" s="18"/>
      <c r="AO35" s="26"/>
    </row>
    <row r="36" spans="1:41" ht="45">
      <c r="A36" s="40">
        <v>17</v>
      </c>
      <c r="B36" s="40">
        <v>50344</v>
      </c>
      <c r="C36" s="41" t="s">
        <v>174</v>
      </c>
      <c r="D36" s="42">
        <v>1968</v>
      </c>
      <c r="E36" s="42" t="s">
        <v>39</v>
      </c>
      <c r="F36" s="42">
        <v>5</v>
      </c>
      <c r="G36" s="42">
        <v>4</v>
      </c>
      <c r="H36" s="43">
        <v>60</v>
      </c>
      <c r="I36" s="43">
        <v>12</v>
      </c>
      <c r="J36" s="43">
        <v>48</v>
      </c>
      <c r="K36" s="43"/>
      <c r="L36" s="44">
        <v>3550.1</v>
      </c>
      <c r="M36" s="44">
        <v>2650.2</v>
      </c>
      <c r="N36" s="44">
        <v>1518.1</v>
      </c>
      <c r="O36" s="43">
        <v>144</v>
      </c>
      <c r="P36" s="45">
        <v>1277980.25</v>
      </c>
      <c r="Q36" s="21">
        <v>325884.97</v>
      </c>
      <c r="R36" s="15"/>
      <c r="S36" s="21"/>
      <c r="T36" s="21">
        <v>325884.97</v>
      </c>
      <c r="U36" s="21">
        <v>0</v>
      </c>
      <c r="V36" s="21">
        <f>Q36</f>
        <v>325884.97</v>
      </c>
      <c r="W36" s="21">
        <v>380199.13</v>
      </c>
      <c r="X36" s="21">
        <v>380199.13</v>
      </c>
      <c r="Y36" s="21">
        <v>0</v>
      </c>
      <c r="Z36" s="21">
        <v>0</v>
      </c>
      <c r="AA36" s="21">
        <v>0</v>
      </c>
      <c r="AB36" s="21">
        <f>W36</f>
        <v>380199.13</v>
      </c>
      <c r="AC36" s="21">
        <v>380199.13</v>
      </c>
      <c r="AD36" s="21">
        <v>133875</v>
      </c>
      <c r="AE36" s="21">
        <v>0</v>
      </c>
      <c r="AF36" s="21">
        <v>246324.1299999999</v>
      </c>
      <c r="AG36" s="21">
        <v>0</v>
      </c>
      <c r="AH36" s="21">
        <f>AC36</f>
        <v>380199.13</v>
      </c>
      <c r="AI36" s="21">
        <v>191697.02</v>
      </c>
      <c r="AJ36" s="21">
        <v>0</v>
      </c>
      <c r="AK36" s="30"/>
      <c r="AL36" s="21">
        <v>191697.02</v>
      </c>
      <c r="AM36" s="22">
        <f aca="true" t="shared" si="7" ref="AM36:AM46">P36/L36</f>
        <v>359.98429621700797</v>
      </c>
      <c r="AN36" s="21">
        <v>29423.22</v>
      </c>
      <c r="AO36" s="23">
        <v>42735</v>
      </c>
    </row>
    <row r="37" spans="1:41" ht="45">
      <c r="A37" s="54" t="s">
        <v>183</v>
      </c>
      <c r="B37" s="40">
        <v>50344</v>
      </c>
      <c r="C37" s="41" t="s">
        <v>175</v>
      </c>
      <c r="D37" s="42">
        <v>1968</v>
      </c>
      <c r="E37" s="42" t="s">
        <v>39</v>
      </c>
      <c r="F37" s="42">
        <v>5</v>
      </c>
      <c r="G37" s="42">
        <v>4</v>
      </c>
      <c r="H37" s="43">
        <v>60</v>
      </c>
      <c r="I37" s="43">
        <v>12</v>
      </c>
      <c r="J37" s="43">
        <v>48</v>
      </c>
      <c r="K37" s="43"/>
      <c r="L37" s="44">
        <v>3550.1</v>
      </c>
      <c r="M37" s="44">
        <v>2650.2</v>
      </c>
      <c r="N37" s="44">
        <v>1518.1</v>
      </c>
      <c r="O37" s="43">
        <v>144</v>
      </c>
      <c r="P37" s="21">
        <v>7689802.09</v>
      </c>
      <c r="Q37" s="21">
        <v>1960899.53</v>
      </c>
      <c r="R37" s="15"/>
      <c r="S37" s="22"/>
      <c r="T37" s="21">
        <v>1960899.53</v>
      </c>
      <c r="U37" s="21">
        <v>1960899.53</v>
      </c>
      <c r="V37" s="21">
        <f t="shared" si="3"/>
        <v>0</v>
      </c>
      <c r="W37" s="21">
        <v>2287716.12</v>
      </c>
      <c r="X37" s="21">
        <v>260323.33999999997</v>
      </c>
      <c r="Y37" s="21">
        <v>0</v>
      </c>
      <c r="Z37" s="21">
        <v>2027392.78</v>
      </c>
      <c r="AA37" s="21">
        <v>2287716.12</v>
      </c>
      <c r="AB37" s="21">
        <f t="shared" si="1"/>
        <v>0</v>
      </c>
      <c r="AC37" s="21">
        <v>2287716.12</v>
      </c>
      <c r="AD37" s="21">
        <v>0</v>
      </c>
      <c r="AE37" s="21">
        <v>0</v>
      </c>
      <c r="AF37" s="21">
        <v>2287716.12</v>
      </c>
      <c r="AG37" s="21">
        <v>2287716.12</v>
      </c>
      <c r="AH37" s="21">
        <f t="shared" si="2"/>
        <v>0</v>
      </c>
      <c r="AI37" s="21">
        <v>1153470.32</v>
      </c>
      <c r="AJ37" s="21">
        <v>0</v>
      </c>
      <c r="AK37" s="21">
        <v>1153470.32</v>
      </c>
      <c r="AL37" s="30"/>
      <c r="AM37" s="22">
        <f t="shared" si="7"/>
        <v>2166.0804174530294</v>
      </c>
      <c r="AN37" s="22">
        <v>29423.22</v>
      </c>
      <c r="AO37" s="23">
        <v>42369</v>
      </c>
    </row>
    <row r="38" spans="1:41" ht="30">
      <c r="A38" s="40">
        <v>18</v>
      </c>
      <c r="B38" s="40">
        <v>50341</v>
      </c>
      <c r="C38" s="41" t="s">
        <v>53</v>
      </c>
      <c r="D38" s="42">
        <v>1968</v>
      </c>
      <c r="E38" s="42" t="s">
        <v>39</v>
      </c>
      <c r="F38" s="42">
        <v>5</v>
      </c>
      <c r="G38" s="42">
        <v>4</v>
      </c>
      <c r="H38" s="43">
        <v>60</v>
      </c>
      <c r="I38" s="43">
        <v>12</v>
      </c>
      <c r="J38" s="43">
        <v>48</v>
      </c>
      <c r="K38" s="43"/>
      <c r="L38" s="44">
        <v>3615.9</v>
      </c>
      <c r="M38" s="44">
        <v>2707.6</v>
      </c>
      <c r="N38" s="44">
        <v>1692.1</v>
      </c>
      <c r="O38" s="43">
        <v>125</v>
      </c>
      <c r="P38" s="21">
        <v>9550156.94</v>
      </c>
      <c r="Q38" s="22">
        <v>2117961.1</v>
      </c>
      <c r="R38" s="15"/>
      <c r="S38" s="22"/>
      <c r="T38" s="22">
        <v>2117961.1</v>
      </c>
      <c r="U38" s="22">
        <v>2117961.1</v>
      </c>
      <c r="V38" s="22">
        <f t="shared" si="3"/>
        <v>0</v>
      </c>
      <c r="W38" s="21">
        <v>2470954.62</v>
      </c>
      <c r="X38" s="21">
        <v>644198.21</v>
      </c>
      <c r="Y38" s="21">
        <v>0</v>
      </c>
      <c r="Z38" s="21">
        <v>1826756.4100000001</v>
      </c>
      <c r="AA38" s="21">
        <v>2470954.62</v>
      </c>
      <c r="AB38" s="21">
        <f t="shared" si="1"/>
        <v>0</v>
      </c>
      <c r="AC38" s="21">
        <v>2470954.62</v>
      </c>
      <c r="AD38" s="21"/>
      <c r="AE38" s="21">
        <v>0</v>
      </c>
      <c r="AF38" s="21">
        <v>2470954.62</v>
      </c>
      <c r="AG38" s="21">
        <v>2470954.62</v>
      </c>
      <c r="AH38" s="21">
        <f t="shared" si="2"/>
        <v>0</v>
      </c>
      <c r="AI38" s="21">
        <v>2490286.6</v>
      </c>
      <c r="AJ38" s="21">
        <v>0</v>
      </c>
      <c r="AK38" s="21">
        <v>2490286.6</v>
      </c>
      <c r="AL38" s="30"/>
      <c r="AM38" s="22">
        <f t="shared" si="7"/>
        <v>2641.1562653834453</v>
      </c>
      <c r="AN38" s="22">
        <v>29423.22</v>
      </c>
      <c r="AO38" s="23">
        <v>42369</v>
      </c>
    </row>
    <row r="39" spans="1:41" ht="30">
      <c r="A39" s="40">
        <v>19</v>
      </c>
      <c r="B39" s="40">
        <v>100326</v>
      </c>
      <c r="C39" s="41" t="s">
        <v>54</v>
      </c>
      <c r="D39" s="42">
        <v>1968</v>
      </c>
      <c r="E39" s="42" t="s">
        <v>35</v>
      </c>
      <c r="F39" s="42">
        <v>9</v>
      </c>
      <c r="G39" s="42">
        <v>3</v>
      </c>
      <c r="H39" s="43">
        <v>92</v>
      </c>
      <c r="I39" s="43">
        <v>20</v>
      </c>
      <c r="J39" s="43">
        <v>72</v>
      </c>
      <c r="K39" s="43"/>
      <c r="L39" s="44">
        <v>5400.9</v>
      </c>
      <c r="M39" s="44">
        <v>5310.3</v>
      </c>
      <c r="N39" s="44">
        <v>3839</v>
      </c>
      <c r="O39" s="43">
        <v>184</v>
      </c>
      <c r="P39" s="21">
        <v>1190484.3900000001</v>
      </c>
      <c r="Q39" s="22">
        <v>303573.52</v>
      </c>
      <c r="R39" s="15"/>
      <c r="S39" s="22"/>
      <c r="T39" s="22">
        <v>303573.52</v>
      </c>
      <c r="U39" s="22">
        <v>303573.52</v>
      </c>
      <c r="V39" s="22">
        <f t="shared" si="3"/>
        <v>0</v>
      </c>
      <c r="W39" s="21">
        <v>354169.11000000004</v>
      </c>
      <c r="X39" s="21">
        <v>97895.07</v>
      </c>
      <c r="Y39" s="21">
        <v>0</v>
      </c>
      <c r="Z39" s="21">
        <v>256274.04000000004</v>
      </c>
      <c r="AA39" s="21">
        <v>354169.11000000004</v>
      </c>
      <c r="AB39" s="21">
        <f t="shared" si="1"/>
        <v>0</v>
      </c>
      <c r="AC39" s="21">
        <v>354169.11000000004</v>
      </c>
      <c r="AD39" s="21">
        <v>489475.37</v>
      </c>
      <c r="AE39" s="21">
        <v>0</v>
      </c>
      <c r="AF39" s="21">
        <v>-135306.25999999995</v>
      </c>
      <c r="AG39" s="21">
        <v>354169.11000000004</v>
      </c>
      <c r="AH39" s="21">
        <f t="shared" si="2"/>
        <v>0</v>
      </c>
      <c r="AI39" s="21">
        <v>178572.65</v>
      </c>
      <c r="AJ39" s="21">
        <v>0</v>
      </c>
      <c r="AK39" s="21">
        <v>178572.65</v>
      </c>
      <c r="AL39" s="30"/>
      <c r="AM39" s="22">
        <f t="shared" si="7"/>
        <v>220.4233349997223</v>
      </c>
      <c r="AN39" s="22">
        <v>29423.22</v>
      </c>
      <c r="AO39" s="23">
        <v>42369</v>
      </c>
    </row>
    <row r="40" spans="1:41" ht="30">
      <c r="A40" s="40">
        <v>20</v>
      </c>
      <c r="B40" s="40">
        <v>50524</v>
      </c>
      <c r="C40" s="41" t="s">
        <v>55</v>
      </c>
      <c r="D40" s="42">
        <v>1988</v>
      </c>
      <c r="E40" s="42" t="s">
        <v>56</v>
      </c>
      <c r="F40" s="42">
        <v>16</v>
      </c>
      <c r="G40" s="42">
        <v>1</v>
      </c>
      <c r="H40" s="43">
        <v>108</v>
      </c>
      <c r="I40" s="43">
        <v>20</v>
      </c>
      <c r="J40" s="43">
        <v>88</v>
      </c>
      <c r="K40" s="43"/>
      <c r="L40" s="44">
        <v>7279</v>
      </c>
      <c r="M40" s="44">
        <v>5296.4</v>
      </c>
      <c r="N40" s="44">
        <v>4183</v>
      </c>
      <c r="O40" s="43">
        <v>230</v>
      </c>
      <c r="P40" s="21">
        <v>5016618.850000001</v>
      </c>
      <c r="Q40" s="22">
        <v>1279237.8000000003</v>
      </c>
      <c r="R40" s="15"/>
      <c r="S40" s="22"/>
      <c r="T40" s="22">
        <v>1279237.8000000003</v>
      </c>
      <c r="U40" s="22">
        <v>1279237.8000000003</v>
      </c>
      <c r="V40" s="22">
        <f t="shared" si="3"/>
        <v>0</v>
      </c>
      <c r="W40" s="21">
        <v>1492444.11</v>
      </c>
      <c r="X40" s="21">
        <v>389962.58</v>
      </c>
      <c r="Y40" s="21">
        <v>0</v>
      </c>
      <c r="Z40" s="21">
        <v>1102481.53</v>
      </c>
      <c r="AA40" s="21">
        <v>1492444.11</v>
      </c>
      <c r="AB40" s="21">
        <f t="shared" si="1"/>
        <v>0</v>
      </c>
      <c r="AC40" s="21">
        <v>1492444.11</v>
      </c>
      <c r="AD40" s="21">
        <v>1949812.88</v>
      </c>
      <c r="AE40" s="21">
        <v>0</v>
      </c>
      <c r="AF40" s="21">
        <v>-457368.7699999998</v>
      </c>
      <c r="AG40" s="21">
        <v>1492444.11</v>
      </c>
      <c r="AH40" s="21">
        <f t="shared" si="2"/>
        <v>0</v>
      </c>
      <c r="AI40" s="21">
        <v>752492.8300000003</v>
      </c>
      <c r="AJ40" s="21">
        <v>0</v>
      </c>
      <c r="AK40" s="21">
        <v>752492.8300000003</v>
      </c>
      <c r="AL40" s="30"/>
      <c r="AM40" s="22">
        <f t="shared" si="7"/>
        <v>689.190664926501</v>
      </c>
      <c r="AN40" s="22">
        <v>29423.22</v>
      </c>
      <c r="AO40" s="23">
        <v>42369</v>
      </c>
    </row>
    <row r="41" spans="1:41" ht="30">
      <c r="A41" s="40">
        <v>21</v>
      </c>
      <c r="B41" s="40">
        <v>50485</v>
      </c>
      <c r="C41" s="41" t="s">
        <v>57</v>
      </c>
      <c r="D41" s="42">
        <v>1967</v>
      </c>
      <c r="E41" s="42" t="s">
        <v>39</v>
      </c>
      <c r="F41" s="42">
        <v>5</v>
      </c>
      <c r="G41" s="42">
        <v>4</v>
      </c>
      <c r="H41" s="43">
        <v>80</v>
      </c>
      <c r="I41" s="43">
        <v>23</v>
      </c>
      <c r="J41" s="43">
        <v>57</v>
      </c>
      <c r="K41" s="43"/>
      <c r="L41" s="44">
        <v>3793.8</v>
      </c>
      <c r="M41" s="44">
        <v>3495.8</v>
      </c>
      <c r="N41" s="44">
        <v>2475.6</v>
      </c>
      <c r="O41" s="43">
        <v>189</v>
      </c>
      <c r="P41" s="21">
        <v>9257750.680000002</v>
      </c>
      <c r="Q41" s="22">
        <v>2360726.4</v>
      </c>
      <c r="R41" s="15"/>
      <c r="S41" s="22"/>
      <c r="T41" s="22">
        <v>2360726.4</v>
      </c>
      <c r="U41" s="22">
        <v>2207573.22</v>
      </c>
      <c r="V41" s="22">
        <f t="shared" si="3"/>
        <v>153153.1799999997</v>
      </c>
      <c r="W41" s="21">
        <v>2754180.8200000003</v>
      </c>
      <c r="X41" s="21">
        <v>686575.74</v>
      </c>
      <c r="Y41" s="21">
        <v>0</v>
      </c>
      <c r="Z41" s="21">
        <v>2067605.0800000003</v>
      </c>
      <c r="AA41" s="21">
        <v>2575502.09</v>
      </c>
      <c r="AB41" s="21">
        <f t="shared" si="1"/>
        <v>178678.73000000045</v>
      </c>
      <c r="AC41" s="21">
        <v>2754180.8200000003</v>
      </c>
      <c r="AD41" s="21">
        <v>0</v>
      </c>
      <c r="AE41" s="21">
        <v>0</v>
      </c>
      <c r="AF41" s="21">
        <v>2754180.8200000003</v>
      </c>
      <c r="AG41" s="21">
        <v>2575502.09</v>
      </c>
      <c r="AH41" s="21">
        <f t="shared" si="2"/>
        <v>178678.73000000045</v>
      </c>
      <c r="AI41" s="21">
        <v>1388662.64</v>
      </c>
      <c r="AJ41" s="21">
        <v>0</v>
      </c>
      <c r="AK41" s="21">
        <f>1388662.64-AL41</f>
        <v>1298572.5099999998</v>
      </c>
      <c r="AL41" s="21">
        <v>90090.13</v>
      </c>
      <c r="AM41" s="22">
        <f t="shared" si="7"/>
        <v>2440.2316094680796</v>
      </c>
      <c r="AN41" s="22">
        <v>29423.22</v>
      </c>
      <c r="AO41" s="23">
        <v>42369</v>
      </c>
    </row>
    <row r="42" spans="1:41" ht="45">
      <c r="A42" s="40">
        <v>22</v>
      </c>
      <c r="B42" s="40">
        <v>50608</v>
      </c>
      <c r="C42" s="41" t="s">
        <v>176</v>
      </c>
      <c r="D42" s="42">
        <v>1967</v>
      </c>
      <c r="E42" s="42" t="s">
        <v>39</v>
      </c>
      <c r="F42" s="42">
        <v>5</v>
      </c>
      <c r="G42" s="42">
        <v>4</v>
      </c>
      <c r="H42" s="43">
        <v>60</v>
      </c>
      <c r="I42" s="43">
        <v>10</v>
      </c>
      <c r="J42" s="43">
        <v>50</v>
      </c>
      <c r="K42" s="43"/>
      <c r="L42" s="44">
        <v>3257.6</v>
      </c>
      <c r="M42" s="44">
        <v>2680.8</v>
      </c>
      <c r="N42" s="44">
        <v>2098.1</v>
      </c>
      <c r="O42" s="43">
        <v>126</v>
      </c>
      <c r="P42" s="45">
        <v>790785.51</v>
      </c>
      <c r="Q42" s="22">
        <v>193821.5299999998</v>
      </c>
      <c r="R42" s="15"/>
      <c r="S42" s="22"/>
      <c r="T42" s="22">
        <v>193821.5299999998</v>
      </c>
      <c r="U42" s="22">
        <v>193821.5299999998</v>
      </c>
      <c r="V42" s="22">
        <f t="shared" si="3"/>
        <v>0</v>
      </c>
      <c r="W42" s="21">
        <v>226085.58000000007</v>
      </c>
      <c r="X42" s="21">
        <v>226085.58</v>
      </c>
      <c r="Y42" s="21">
        <v>0</v>
      </c>
      <c r="Z42" s="55">
        <v>0</v>
      </c>
      <c r="AA42" s="21">
        <v>226085.58</v>
      </c>
      <c r="AB42" s="21">
        <f t="shared" si="1"/>
        <v>0</v>
      </c>
      <c r="AC42" s="21">
        <v>252260.5799999996</v>
      </c>
      <c r="AD42" s="21">
        <v>0</v>
      </c>
      <c r="AE42" s="21">
        <v>0</v>
      </c>
      <c r="AF42" s="21">
        <v>252260.5799999996</v>
      </c>
      <c r="AG42" s="21">
        <v>252260.5799999996</v>
      </c>
      <c r="AH42" s="21">
        <f t="shared" si="2"/>
        <v>0</v>
      </c>
      <c r="AI42" s="21">
        <v>118617.82000000007</v>
      </c>
      <c r="AJ42" s="21">
        <v>0</v>
      </c>
      <c r="AK42" s="21">
        <v>118617.82000000007</v>
      </c>
      <c r="AL42" s="30"/>
      <c r="AM42" s="22">
        <f t="shared" si="7"/>
        <v>242.75095469056976</v>
      </c>
      <c r="AN42" s="22">
        <v>29423.22</v>
      </c>
      <c r="AO42" s="23">
        <v>42369</v>
      </c>
    </row>
    <row r="43" spans="1:41" ht="45">
      <c r="A43" s="40">
        <v>22</v>
      </c>
      <c r="B43" s="40">
        <v>50608</v>
      </c>
      <c r="C43" s="41" t="s">
        <v>177</v>
      </c>
      <c r="D43" s="42">
        <v>1967</v>
      </c>
      <c r="E43" s="42" t="s">
        <v>39</v>
      </c>
      <c r="F43" s="42">
        <v>5</v>
      </c>
      <c r="G43" s="42">
        <v>4</v>
      </c>
      <c r="H43" s="43">
        <v>60</v>
      </c>
      <c r="I43" s="43">
        <v>10</v>
      </c>
      <c r="J43" s="43">
        <v>50</v>
      </c>
      <c r="K43" s="43"/>
      <c r="L43" s="44">
        <v>3257.6</v>
      </c>
      <c r="M43" s="44">
        <v>2680.8</v>
      </c>
      <c r="N43" s="44">
        <v>2098.1</v>
      </c>
      <c r="O43" s="43">
        <v>126</v>
      </c>
      <c r="P43" s="45">
        <v>8738384.48</v>
      </c>
      <c r="Q43" s="22">
        <v>2141501.17</v>
      </c>
      <c r="R43" s="15"/>
      <c r="S43" s="22"/>
      <c r="T43" s="22">
        <v>2141501.17</v>
      </c>
      <c r="U43" s="22">
        <v>0</v>
      </c>
      <c r="V43" s="22">
        <f>Q43</f>
        <v>2141501.17</v>
      </c>
      <c r="W43" s="21">
        <v>2498457.56</v>
      </c>
      <c r="X43" s="21">
        <v>318825.04000000004</v>
      </c>
      <c r="Y43" s="21">
        <v>0</v>
      </c>
      <c r="Z43" s="21">
        <v>2179632.52</v>
      </c>
      <c r="AA43" s="21">
        <v>0</v>
      </c>
      <c r="AB43" s="21">
        <f>W43</f>
        <v>2498457.56</v>
      </c>
      <c r="AC43" s="21">
        <v>2787668.07</v>
      </c>
      <c r="AD43" s="21">
        <v>0</v>
      </c>
      <c r="AE43" s="21">
        <v>0</v>
      </c>
      <c r="AF43" s="21">
        <v>2787668.07</v>
      </c>
      <c r="AG43" s="21">
        <v>0</v>
      </c>
      <c r="AH43" s="21">
        <f>AC43</f>
        <v>2787668.07</v>
      </c>
      <c r="AI43" s="21">
        <v>1310757.68</v>
      </c>
      <c r="AJ43" s="21">
        <v>0</v>
      </c>
      <c r="AK43" s="29"/>
      <c r="AL43" s="21">
        <v>1310757.68</v>
      </c>
      <c r="AM43" s="22">
        <f t="shared" si="7"/>
        <v>2682.460854616896</v>
      </c>
      <c r="AN43" s="22">
        <v>29423.22</v>
      </c>
      <c r="AO43" s="23">
        <v>42735</v>
      </c>
    </row>
    <row r="44" spans="1:41" ht="30">
      <c r="A44" s="40">
        <v>23</v>
      </c>
      <c r="B44" s="40">
        <v>50680</v>
      </c>
      <c r="C44" s="41" t="s">
        <v>58</v>
      </c>
      <c r="D44" s="42">
        <v>1986</v>
      </c>
      <c r="E44" s="42" t="s">
        <v>56</v>
      </c>
      <c r="F44" s="42">
        <v>16</v>
      </c>
      <c r="G44" s="42">
        <v>1</v>
      </c>
      <c r="H44" s="43">
        <v>108</v>
      </c>
      <c r="I44" s="43">
        <v>23</v>
      </c>
      <c r="J44" s="43">
        <v>85</v>
      </c>
      <c r="K44" s="43"/>
      <c r="L44" s="44">
        <v>7579</v>
      </c>
      <c r="M44" s="44">
        <v>5511.7</v>
      </c>
      <c r="N44" s="44">
        <v>3690</v>
      </c>
      <c r="O44" s="43">
        <v>252</v>
      </c>
      <c r="P44" s="21">
        <v>5193846.260000001</v>
      </c>
      <c r="Q44" s="22">
        <v>1324430.7900000003</v>
      </c>
      <c r="R44" s="15"/>
      <c r="S44" s="22"/>
      <c r="T44" s="22">
        <v>1324430.7900000003</v>
      </c>
      <c r="U44" s="22">
        <v>1324430.7900000003</v>
      </c>
      <c r="V44" s="22"/>
      <c r="W44" s="21">
        <v>1545169.26</v>
      </c>
      <c r="X44" s="21">
        <v>376481.8</v>
      </c>
      <c r="Y44" s="21">
        <v>0</v>
      </c>
      <c r="Z44" s="21">
        <v>1168687.46</v>
      </c>
      <c r="AA44" s="21">
        <v>1545169.26</v>
      </c>
      <c r="AB44" s="21"/>
      <c r="AC44" s="21">
        <v>1545169.26</v>
      </c>
      <c r="AD44" s="21">
        <v>1882409</v>
      </c>
      <c r="AE44" s="21">
        <v>0</v>
      </c>
      <c r="AF44" s="21">
        <v>-337239.74</v>
      </c>
      <c r="AG44" s="21">
        <v>1545169.26</v>
      </c>
      <c r="AH44" s="21"/>
      <c r="AI44" s="21">
        <v>779076.95</v>
      </c>
      <c r="AJ44" s="21">
        <v>0</v>
      </c>
      <c r="AK44" s="21">
        <v>779076.95</v>
      </c>
      <c r="AL44" s="30"/>
      <c r="AM44" s="22">
        <f t="shared" si="7"/>
        <v>685.2944003166646</v>
      </c>
      <c r="AN44" s="22">
        <v>29423.22</v>
      </c>
      <c r="AO44" s="23">
        <v>42369</v>
      </c>
    </row>
    <row r="45" spans="1:41" ht="45">
      <c r="A45" s="40">
        <v>24</v>
      </c>
      <c r="B45" s="40">
        <v>50708</v>
      </c>
      <c r="C45" s="41" t="s">
        <v>178</v>
      </c>
      <c r="D45" s="42">
        <v>1964</v>
      </c>
      <c r="E45" s="42" t="s">
        <v>39</v>
      </c>
      <c r="F45" s="42">
        <v>5</v>
      </c>
      <c r="G45" s="42">
        <v>4</v>
      </c>
      <c r="H45" s="43">
        <v>80</v>
      </c>
      <c r="I45" s="43">
        <v>25</v>
      </c>
      <c r="J45" s="43">
        <v>55</v>
      </c>
      <c r="K45" s="43"/>
      <c r="L45" s="44">
        <v>4631.9</v>
      </c>
      <c r="M45" s="44">
        <v>3556.4</v>
      </c>
      <c r="N45" s="44">
        <v>2418.1</v>
      </c>
      <c r="O45" s="43">
        <v>181</v>
      </c>
      <c r="P45" s="21">
        <v>970747.83</v>
      </c>
      <c r="Q45" s="22">
        <v>238318.58999999985</v>
      </c>
      <c r="R45" s="15"/>
      <c r="S45" s="22"/>
      <c r="T45" s="22">
        <v>238318.58999999985</v>
      </c>
      <c r="U45" s="22">
        <v>238318.58999999985</v>
      </c>
      <c r="V45" s="22"/>
      <c r="W45" s="21">
        <v>278119.25</v>
      </c>
      <c r="X45" s="21">
        <v>278119.2499999999</v>
      </c>
      <c r="Y45" s="21">
        <v>0</v>
      </c>
      <c r="Z45" s="21">
        <v>0</v>
      </c>
      <c r="AA45" s="21">
        <v>278119.2499999999</v>
      </c>
      <c r="AB45" s="21"/>
      <c r="AC45" s="21">
        <v>308697.81000000006</v>
      </c>
      <c r="AD45" s="21">
        <v>0</v>
      </c>
      <c r="AE45" s="21">
        <v>0</v>
      </c>
      <c r="AF45" s="21">
        <v>308697.81000000006</v>
      </c>
      <c r="AG45" s="21">
        <v>308697.81000000006</v>
      </c>
      <c r="AH45" s="21"/>
      <c r="AI45" s="21">
        <v>145612.17999999993</v>
      </c>
      <c r="AJ45" s="21">
        <v>0</v>
      </c>
      <c r="AK45" s="21">
        <v>145612.17999999993</v>
      </c>
      <c r="AL45" s="30"/>
      <c r="AM45" s="22">
        <f t="shared" si="7"/>
        <v>209.5787538591075</v>
      </c>
      <c r="AN45" s="22">
        <v>29423.22</v>
      </c>
      <c r="AO45" s="23">
        <v>42369</v>
      </c>
    </row>
    <row r="46" spans="1:41" ht="43.5" customHeight="1">
      <c r="A46" s="54" t="s">
        <v>186</v>
      </c>
      <c r="B46" s="40">
        <v>50708</v>
      </c>
      <c r="C46" s="41" t="s">
        <v>179</v>
      </c>
      <c r="D46" s="42">
        <v>1964</v>
      </c>
      <c r="E46" s="42" t="s">
        <v>39</v>
      </c>
      <c r="F46" s="42">
        <v>5</v>
      </c>
      <c r="G46" s="42">
        <v>4</v>
      </c>
      <c r="H46" s="43">
        <v>80</v>
      </c>
      <c r="I46" s="43">
        <v>25</v>
      </c>
      <c r="J46" s="43">
        <v>55</v>
      </c>
      <c r="K46" s="43"/>
      <c r="L46" s="44">
        <v>4631.9</v>
      </c>
      <c r="M46" s="44">
        <v>3556.4</v>
      </c>
      <c r="N46" s="44">
        <v>2418.1</v>
      </c>
      <c r="O46" s="43">
        <v>181</v>
      </c>
      <c r="P46" s="21">
        <v>10728773.15</v>
      </c>
      <c r="Q46" s="22">
        <v>2634474.32</v>
      </c>
      <c r="R46" s="15"/>
      <c r="S46" s="22"/>
      <c r="T46" s="22">
        <v>2634474.32</v>
      </c>
      <c r="U46" s="22">
        <v>0</v>
      </c>
      <c r="V46" s="22">
        <f>Q46</f>
        <v>2634474.32</v>
      </c>
      <c r="W46" s="21">
        <v>3073472.51</v>
      </c>
      <c r="X46" s="21">
        <v>392200.66000000015</v>
      </c>
      <c r="Y46" s="21">
        <v>0</v>
      </c>
      <c r="Z46" s="21">
        <v>2681271.85</v>
      </c>
      <c r="AA46" s="21">
        <v>0</v>
      </c>
      <c r="AB46" s="21">
        <f>W46</f>
        <v>3073472.51</v>
      </c>
      <c r="AC46" s="21">
        <v>3411510.35</v>
      </c>
      <c r="AD46" s="21">
        <v>0</v>
      </c>
      <c r="AE46" s="21">
        <v>0</v>
      </c>
      <c r="AF46" s="21">
        <v>3411510.35</v>
      </c>
      <c r="AG46" s="21">
        <v>0</v>
      </c>
      <c r="AH46" s="21">
        <f>AC46</f>
        <v>3411510.35</v>
      </c>
      <c r="AI46" s="21">
        <v>1609315.97</v>
      </c>
      <c r="AJ46" s="21">
        <v>0</v>
      </c>
      <c r="AK46" s="30"/>
      <c r="AL46" s="21">
        <v>1609315.97</v>
      </c>
      <c r="AM46" s="22">
        <f t="shared" si="7"/>
        <v>2316.2790971307672</v>
      </c>
      <c r="AN46" s="22">
        <v>29423.22</v>
      </c>
      <c r="AO46" s="23">
        <v>42735</v>
      </c>
    </row>
    <row r="47" spans="1:41" ht="15.75">
      <c r="A47" s="46" t="s">
        <v>51</v>
      </c>
      <c r="B47" s="46"/>
      <c r="C47" s="46"/>
      <c r="D47" s="46"/>
      <c r="E47" s="46"/>
      <c r="F47" s="46"/>
      <c r="G47" s="46"/>
      <c r="H47" s="47">
        <v>648</v>
      </c>
      <c r="I47" s="47">
        <v>145</v>
      </c>
      <c r="J47" s="47">
        <v>503</v>
      </c>
      <c r="K47" s="47">
        <v>0</v>
      </c>
      <c r="L47" s="48">
        <v>39108.2</v>
      </c>
      <c r="M47" s="48">
        <v>31209.2</v>
      </c>
      <c r="N47" s="48">
        <v>21914</v>
      </c>
      <c r="O47" s="47">
        <v>1431</v>
      </c>
      <c r="P47" s="49">
        <f>SUM(P36:P46)</f>
        <v>60405330.42999999</v>
      </c>
      <c r="Q47" s="49">
        <f aca="true" t="shared" si="8" ref="Q47:AL47">SUM(Q36:Q46)</f>
        <v>14880829.72</v>
      </c>
      <c r="R47" s="15"/>
      <c r="S47" s="49">
        <f t="shared" si="8"/>
        <v>0</v>
      </c>
      <c r="T47" s="49">
        <f t="shared" si="8"/>
        <v>14880829.72</v>
      </c>
      <c r="U47" s="49">
        <f t="shared" si="8"/>
        <v>9625816.080000002</v>
      </c>
      <c r="V47" s="49">
        <f>SUM(V36:V46)</f>
        <v>5255013.639999999</v>
      </c>
      <c r="W47" s="49">
        <f t="shared" si="8"/>
        <v>17360968.07</v>
      </c>
      <c r="X47" s="49">
        <f t="shared" si="8"/>
        <v>4050866.4000000004</v>
      </c>
      <c r="Y47" s="49">
        <f t="shared" si="8"/>
        <v>0</v>
      </c>
      <c r="Z47" s="49">
        <f t="shared" si="8"/>
        <v>13310101.67</v>
      </c>
      <c r="AA47" s="49">
        <f t="shared" si="8"/>
        <v>11230160.14</v>
      </c>
      <c r="AB47" s="49">
        <f>SUM(AB36:AB46)</f>
        <v>6130807.93</v>
      </c>
      <c r="AC47" s="49">
        <f t="shared" si="8"/>
        <v>18044969.98</v>
      </c>
      <c r="AD47" s="49">
        <f t="shared" si="8"/>
        <v>4455572.25</v>
      </c>
      <c r="AE47" s="49">
        <f t="shared" si="8"/>
        <v>0</v>
      </c>
      <c r="AF47" s="49">
        <f t="shared" si="8"/>
        <v>13589397.73</v>
      </c>
      <c r="AG47" s="49">
        <f t="shared" si="8"/>
        <v>11286913.700000001</v>
      </c>
      <c r="AH47" s="49">
        <f>SUM(AH36:AH46)</f>
        <v>6758056.28</v>
      </c>
      <c r="AI47" s="49">
        <f t="shared" si="8"/>
        <v>10118562.660000002</v>
      </c>
      <c r="AJ47" s="49">
        <f t="shared" si="8"/>
        <v>0</v>
      </c>
      <c r="AK47" s="49">
        <f t="shared" si="8"/>
        <v>6916701.86</v>
      </c>
      <c r="AL47" s="49">
        <f t="shared" si="8"/>
        <v>3201860.8</v>
      </c>
      <c r="AM47" s="25" t="s">
        <v>33</v>
      </c>
      <c r="AN47" s="25"/>
      <c r="AO47" s="25" t="s">
        <v>33</v>
      </c>
    </row>
    <row r="48" spans="1:41" ht="21.75" customHeight="1">
      <c r="A48" s="50" t="s">
        <v>59</v>
      </c>
      <c r="B48" s="51"/>
      <c r="C48" s="51"/>
      <c r="D48" s="52"/>
      <c r="E48" s="51"/>
      <c r="F48" s="53"/>
      <c r="G48" s="53"/>
      <c r="H48" s="52"/>
      <c r="I48" s="52"/>
      <c r="J48" s="52"/>
      <c r="K48" s="52"/>
      <c r="L48" s="18"/>
      <c r="M48" s="18"/>
      <c r="N48" s="18"/>
      <c r="O48" s="52"/>
      <c r="P48" s="21"/>
      <c r="Q48" s="22"/>
      <c r="R48" s="15"/>
      <c r="S48" s="18"/>
      <c r="T48" s="22"/>
      <c r="U48" s="22"/>
      <c r="V48" s="22">
        <f t="shared" si="3"/>
        <v>0</v>
      </c>
      <c r="W48" s="21"/>
      <c r="X48" s="18"/>
      <c r="Y48" s="18"/>
      <c r="Z48" s="21"/>
      <c r="AA48" s="21"/>
      <c r="AB48" s="21">
        <f t="shared" si="1"/>
        <v>0</v>
      </c>
      <c r="AC48" s="21"/>
      <c r="AD48" s="18"/>
      <c r="AE48" s="18"/>
      <c r="AF48" s="18"/>
      <c r="AG48" s="21"/>
      <c r="AH48" s="21">
        <f t="shared" si="2"/>
        <v>0</v>
      </c>
      <c r="AI48" s="21"/>
      <c r="AJ48" s="18"/>
      <c r="AK48" s="21"/>
      <c r="AL48" s="30"/>
      <c r="AM48" s="18"/>
      <c r="AN48" s="18"/>
      <c r="AO48" s="26"/>
    </row>
    <row r="49" spans="1:41" ht="45">
      <c r="A49" s="40">
        <v>25</v>
      </c>
      <c r="B49" s="40">
        <v>65977</v>
      </c>
      <c r="C49" s="41" t="s">
        <v>60</v>
      </c>
      <c r="D49" s="42">
        <v>1971</v>
      </c>
      <c r="E49" s="42" t="s">
        <v>39</v>
      </c>
      <c r="F49" s="42">
        <v>9</v>
      </c>
      <c r="G49" s="42">
        <v>4</v>
      </c>
      <c r="H49" s="43">
        <v>147</v>
      </c>
      <c r="I49" s="43">
        <v>22</v>
      </c>
      <c r="J49" s="43">
        <v>125</v>
      </c>
      <c r="K49" s="43"/>
      <c r="L49" s="44">
        <v>7310</v>
      </c>
      <c r="M49" s="44">
        <v>4898</v>
      </c>
      <c r="N49" s="44">
        <v>4898</v>
      </c>
      <c r="O49" s="43">
        <v>298</v>
      </c>
      <c r="P49" s="21">
        <f>Q49+W49+AC49+AI49</f>
        <v>14873487.990000002</v>
      </c>
      <c r="Q49" s="22">
        <v>3792738.99</v>
      </c>
      <c r="R49" s="15"/>
      <c r="S49" s="22"/>
      <c r="T49" s="22">
        <v>3792738.99</v>
      </c>
      <c r="U49" s="22">
        <v>3792738.99</v>
      </c>
      <c r="V49" s="22">
        <f t="shared" si="3"/>
        <v>0</v>
      </c>
      <c r="W49" s="21">
        <v>4424862.9</v>
      </c>
      <c r="X49" s="21">
        <v>883972.58</v>
      </c>
      <c r="Y49" s="21">
        <v>0</v>
      </c>
      <c r="Z49" s="21">
        <f>W49-X49</f>
        <v>3540890.3200000003</v>
      </c>
      <c r="AA49" s="21">
        <f>X49+Z49</f>
        <v>4424862.9</v>
      </c>
      <c r="AB49" s="21">
        <f t="shared" si="1"/>
        <v>0</v>
      </c>
      <c r="AC49" s="21">
        <v>4424862.9</v>
      </c>
      <c r="AD49" s="21">
        <v>0</v>
      </c>
      <c r="AE49" s="21">
        <v>0</v>
      </c>
      <c r="AF49" s="21">
        <v>4424862.9</v>
      </c>
      <c r="AG49" s="21">
        <v>4424862.9</v>
      </c>
      <c r="AH49" s="21">
        <f t="shared" si="2"/>
        <v>0</v>
      </c>
      <c r="AI49" s="21">
        <v>2231023.2</v>
      </c>
      <c r="AJ49" s="21">
        <v>0</v>
      </c>
      <c r="AK49" s="21">
        <v>2231023.2</v>
      </c>
      <c r="AL49" s="30"/>
      <c r="AM49" s="22">
        <f aca="true" t="shared" si="9" ref="AM49:AM57">P49/L49</f>
        <v>2034.6768796169633</v>
      </c>
      <c r="AN49" s="22">
        <v>29423.22</v>
      </c>
      <c r="AO49" s="23">
        <v>42369</v>
      </c>
    </row>
    <row r="50" spans="1:41" ht="45">
      <c r="A50" s="40">
        <v>26</v>
      </c>
      <c r="B50" s="40">
        <v>108866</v>
      </c>
      <c r="C50" s="41" t="s">
        <v>61</v>
      </c>
      <c r="D50" s="42">
        <v>1973</v>
      </c>
      <c r="E50" s="42" t="s">
        <v>39</v>
      </c>
      <c r="F50" s="42">
        <v>9</v>
      </c>
      <c r="G50" s="42">
        <v>4</v>
      </c>
      <c r="H50" s="43">
        <v>147</v>
      </c>
      <c r="I50" s="43">
        <v>22</v>
      </c>
      <c r="J50" s="43">
        <v>125</v>
      </c>
      <c r="K50" s="43"/>
      <c r="L50" s="44">
        <v>7310</v>
      </c>
      <c r="M50" s="44">
        <v>4898</v>
      </c>
      <c r="N50" s="44">
        <v>4898</v>
      </c>
      <c r="O50" s="43">
        <v>305</v>
      </c>
      <c r="P50" s="21">
        <f>Q50+W50+AC50+AI50</f>
        <v>14873487.990000002</v>
      </c>
      <c r="Q50" s="22">
        <v>3792738.99</v>
      </c>
      <c r="R50" s="15"/>
      <c r="S50" s="22"/>
      <c r="T50" s="22">
        <v>3792738.99</v>
      </c>
      <c r="U50" s="22">
        <v>3792738.99</v>
      </c>
      <c r="V50" s="22">
        <f t="shared" si="3"/>
        <v>0</v>
      </c>
      <c r="W50" s="21">
        <v>4424862.9</v>
      </c>
      <c r="X50" s="21">
        <v>883972.58</v>
      </c>
      <c r="Y50" s="21">
        <v>0</v>
      </c>
      <c r="Z50" s="21">
        <f>W50-X50</f>
        <v>3540890.3200000003</v>
      </c>
      <c r="AA50" s="21">
        <f>X50+Z50</f>
        <v>4424862.9</v>
      </c>
      <c r="AB50" s="21">
        <f t="shared" si="1"/>
        <v>0</v>
      </c>
      <c r="AC50" s="21">
        <v>4424862.9</v>
      </c>
      <c r="AD50" s="21">
        <v>0</v>
      </c>
      <c r="AE50" s="21">
        <v>0</v>
      </c>
      <c r="AF50" s="21">
        <v>4424862.9</v>
      </c>
      <c r="AG50" s="21">
        <v>4424862.9</v>
      </c>
      <c r="AH50" s="21">
        <f t="shared" si="2"/>
        <v>0</v>
      </c>
      <c r="AI50" s="21">
        <v>2231023.2</v>
      </c>
      <c r="AJ50" s="21">
        <v>0</v>
      </c>
      <c r="AK50" s="21">
        <v>2231023.2</v>
      </c>
      <c r="AL50" s="30"/>
      <c r="AM50" s="22">
        <f t="shared" si="9"/>
        <v>2034.6768796169633</v>
      </c>
      <c r="AN50" s="22">
        <v>29423.22</v>
      </c>
      <c r="AO50" s="23">
        <v>42369</v>
      </c>
    </row>
    <row r="51" spans="1:41" ht="45">
      <c r="A51" s="40">
        <v>27</v>
      </c>
      <c r="B51" s="40">
        <v>65979</v>
      </c>
      <c r="C51" s="41" t="s">
        <v>62</v>
      </c>
      <c r="D51" s="42">
        <v>1974</v>
      </c>
      <c r="E51" s="42" t="s">
        <v>39</v>
      </c>
      <c r="F51" s="42">
        <v>9</v>
      </c>
      <c r="G51" s="42">
        <v>4</v>
      </c>
      <c r="H51" s="43">
        <v>147</v>
      </c>
      <c r="I51" s="43">
        <v>22</v>
      </c>
      <c r="J51" s="43">
        <v>125</v>
      </c>
      <c r="K51" s="43"/>
      <c r="L51" s="44">
        <v>7310</v>
      </c>
      <c r="M51" s="44">
        <v>4898</v>
      </c>
      <c r="N51" s="44">
        <v>4898</v>
      </c>
      <c r="O51" s="43">
        <v>297</v>
      </c>
      <c r="P51" s="21">
        <f>Q51+W51+AC51+AI51</f>
        <v>14873487.990000002</v>
      </c>
      <c r="Q51" s="22">
        <v>3792738.99</v>
      </c>
      <c r="R51" s="15"/>
      <c r="S51" s="22"/>
      <c r="T51" s="22">
        <v>3792738.99</v>
      </c>
      <c r="U51" s="22">
        <v>3792738.99</v>
      </c>
      <c r="V51" s="22">
        <f t="shared" si="3"/>
        <v>0</v>
      </c>
      <c r="W51" s="21">
        <v>4424862.9</v>
      </c>
      <c r="X51" s="21">
        <v>883972.58</v>
      </c>
      <c r="Y51" s="21">
        <v>0</v>
      </c>
      <c r="Z51" s="21">
        <f>W51-X51</f>
        <v>3540890.3200000003</v>
      </c>
      <c r="AA51" s="21">
        <f>X51+Z51</f>
        <v>4424862.9</v>
      </c>
      <c r="AB51" s="21">
        <f t="shared" si="1"/>
        <v>0</v>
      </c>
      <c r="AC51" s="21">
        <v>4424862.9</v>
      </c>
      <c r="AD51" s="21">
        <v>0</v>
      </c>
      <c r="AE51" s="21">
        <v>0</v>
      </c>
      <c r="AF51" s="21">
        <v>4424862.9</v>
      </c>
      <c r="AG51" s="21">
        <v>4424862.9</v>
      </c>
      <c r="AH51" s="21">
        <f t="shared" si="2"/>
        <v>0</v>
      </c>
      <c r="AI51" s="21">
        <v>2231023.2</v>
      </c>
      <c r="AJ51" s="21">
        <v>0</v>
      </c>
      <c r="AK51" s="21">
        <v>2231023.2</v>
      </c>
      <c r="AL51" s="30"/>
      <c r="AM51" s="22">
        <f t="shared" si="9"/>
        <v>2034.6768796169633</v>
      </c>
      <c r="AN51" s="22">
        <v>29423.22</v>
      </c>
      <c r="AO51" s="23">
        <v>42369</v>
      </c>
    </row>
    <row r="52" spans="1:41" ht="45">
      <c r="A52" s="40">
        <v>28</v>
      </c>
      <c r="B52" s="40">
        <v>66106</v>
      </c>
      <c r="C52" s="41" t="s">
        <v>63</v>
      </c>
      <c r="D52" s="42">
        <v>1969</v>
      </c>
      <c r="E52" s="42" t="s">
        <v>39</v>
      </c>
      <c r="F52" s="42">
        <v>9</v>
      </c>
      <c r="G52" s="42">
        <v>4</v>
      </c>
      <c r="H52" s="43">
        <v>147</v>
      </c>
      <c r="I52" s="43">
        <v>27</v>
      </c>
      <c r="J52" s="43">
        <v>120</v>
      </c>
      <c r="K52" s="43"/>
      <c r="L52" s="44">
        <v>7197</v>
      </c>
      <c r="M52" s="44">
        <v>4775</v>
      </c>
      <c r="N52" s="44">
        <v>4775</v>
      </c>
      <c r="O52" s="43">
        <v>304</v>
      </c>
      <c r="P52" s="21">
        <f>Q52+W52+AC52+AI52</f>
        <v>14873487.990000002</v>
      </c>
      <c r="Q52" s="22">
        <v>3792738.99</v>
      </c>
      <c r="R52" s="15"/>
      <c r="S52" s="22"/>
      <c r="T52" s="22">
        <v>3792738.99</v>
      </c>
      <c r="U52" s="22">
        <v>3792738.99</v>
      </c>
      <c r="V52" s="22">
        <f t="shared" si="3"/>
        <v>0</v>
      </c>
      <c r="W52" s="21">
        <v>4424862.9</v>
      </c>
      <c r="X52" s="21">
        <v>883972.58</v>
      </c>
      <c r="Y52" s="21">
        <v>0</v>
      </c>
      <c r="Z52" s="21">
        <f>W52-X52</f>
        <v>3540890.3200000003</v>
      </c>
      <c r="AA52" s="21">
        <f>X52+Z52</f>
        <v>4424862.9</v>
      </c>
      <c r="AB52" s="21">
        <f t="shared" si="1"/>
        <v>0</v>
      </c>
      <c r="AC52" s="21">
        <v>4424862.9</v>
      </c>
      <c r="AD52" s="21">
        <v>0</v>
      </c>
      <c r="AE52" s="21">
        <v>0</v>
      </c>
      <c r="AF52" s="21">
        <v>4424862.9</v>
      </c>
      <c r="AG52" s="21">
        <v>4424862.9</v>
      </c>
      <c r="AH52" s="21">
        <f t="shared" si="2"/>
        <v>0</v>
      </c>
      <c r="AI52" s="21">
        <v>2231023.2</v>
      </c>
      <c r="AJ52" s="21">
        <v>0</v>
      </c>
      <c r="AK52" s="21">
        <v>2231023.2</v>
      </c>
      <c r="AL52" s="30"/>
      <c r="AM52" s="22">
        <f t="shared" si="9"/>
        <v>2066.623313880784</v>
      </c>
      <c r="AN52" s="22">
        <v>29423.22</v>
      </c>
      <c r="AO52" s="23">
        <v>42369</v>
      </c>
    </row>
    <row r="53" spans="1:41" ht="15.75">
      <c r="A53" s="46" t="s">
        <v>51</v>
      </c>
      <c r="B53" s="46"/>
      <c r="C53" s="46"/>
      <c r="D53" s="46"/>
      <c r="E53" s="46"/>
      <c r="F53" s="46"/>
      <c r="G53" s="46"/>
      <c r="H53" s="47">
        <v>588</v>
      </c>
      <c r="I53" s="47">
        <v>93</v>
      </c>
      <c r="J53" s="47">
        <v>495</v>
      </c>
      <c r="K53" s="47">
        <v>0</v>
      </c>
      <c r="L53" s="48">
        <v>29127</v>
      </c>
      <c r="M53" s="48">
        <v>19469</v>
      </c>
      <c r="N53" s="48">
        <v>19469</v>
      </c>
      <c r="O53" s="47">
        <v>1204</v>
      </c>
      <c r="P53" s="49">
        <f>SUM(P49:P52)</f>
        <v>59493951.96000001</v>
      </c>
      <c r="Q53" s="49">
        <f aca="true" t="shared" si="10" ref="Q53:W53">SUM(Q49:Q52)</f>
        <v>15170955.96</v>
      </c>
      <c r="R53" s="15"/>
      <c r="S53" s="49">
        <f t="shared" si="10"/>
        <v>0</v>
      </c>
      <c r="T53" s="49">
        <f t="shared" si="10"/>
        <v>15170955.96</v>
      </c>
      <c r="U53" s="49">
        <f t="shared" si="10"/>
        <v>15170955.96</v>
      </c>
      <c r="V53" s="49">
        <f t="shared" si="3"/>
        <v>0</v>
      </c>
      <c r="W53" s="49">
        <f t="shared" si="10"/>
        <v>17699451.6</v>
      </c>
      <c r="X53" s="49">
        <f aca="true" t="shared" si="11" ref="X53:AL53">SUM(X49:X52)</f>
        <v>3535890.32</v>
      </c>
      <c r="Y53" s="49">
        <f t="shared" si="11"/>
        <v>0</v>
      </c>
      <c r="Z53" s="49">
        <f t="shared" si="11"/>
        <v>14163561.280000001</v>
      </c>
      <c r="AA53" s="49">
        <f t="shared" si="11"/>
        <v>17699451.6</v>
      </c>
      <c r="AB53" s="49">
        <f t="shared" si="1"/>
        <v>0</v>
      </c>
      <c r="AC53" s="49">
        <f t="shared" si="11"/>
        <v>17699451.6</v>
      </c>
      <c r="AD53" s="49">
        <f t="shared" si="11"/>
        <v>0</v>
      </c>
      <c r="AE53" s="49">
        <f t="shared" si="11"/>
        <v>0</v>
      </c>
      <c r="AF53" s="49">
        <f t="shared" si="11"/>
        <v>17699451.6</v>
      </c>
      <c r="AG53" s="49">
        <f t="shared" si="11"/>
        <v>17699451.6</v>
      </c>
      <c r="AH53" s="49">
        <f t="shared" si="2"/>
        <v>0</v>
      </c>
      <c r="AI53" s="49">
        <f t="shared" si="11"/>
        <v>8924092.8</v>
      </c>
      <c r="AJ53" s="49">
        <f t="shared" si="11"/>
        <v>0</v>
      </c>
      <c r="AK53" s="49">
        <f t="shared" si="11"/>
        <v>8924092.8</v>
      </c>
      <c r="AL53" s="49">
        <f t="shared" si="11"/>
        <v>0</v>
      </c>
      <c r="AM53" s="25" t="s">
        <v>33</v>
      </c>
      <c r="AN53" s="25"/>
      <c r="AO53" s="25" t="s">
        <v>33</v>
      </c>
    </row>
    <row r="54" spans="1:41" ht="16.5">
      <c r="A54" s="50" t="s">
        <v>64</v>
      </c>
      <c r="B54" s="51"/>
      <c r="C54" s="51"/>
      <c r="D54" s="52"/>
      <c r="E54" s="51"/>
      <c r="F54" s="53"/>
      <c r="G54" s="53"/>
      <c r="H54" s="52"/>
      <c r="I54" s="52"/>
      <c r="J54" s="52"/>
      <c r="K54" s="52"/>
      <c r="L54" s="18"/>
      <c r="M54" s="18"/>
      <c r="N54" s="18"/>
      <c r="O54" s="52"/>
      <c r="P54" s="21"/>
      <c r="Q54" s="22"/>
      <c r="R54" s="15"/>
      <c r="S54" s="18"/>
      <c r="T54" s="22"/>
      <c r="U54" s="22"/>
      <c r="V54" s="22">
        <f t="shared" si="3"/>
        <v>0</v>
      </c>
      <c r="W54" s="21"/>
      <c r="X54" s="18"/>
      <c r="Y54" s="18"/>
      <c r="Z54" s="21"/>
      <c r="AA54" s="21"/>
      <c r="AB54" s="21">
        <f t="shared" si="1"/>
        <v>0</v>
      </c>
      <c r="AC54" s="21"/>
      <c r="AD54" s="18"/>
      <c r="AE54" s="18"/>
      <c r="AF54" s="18"/>
      <c r="AG54" s="21"/>
      <c r="AH54" s="21">
        <f t="shared" si="2"/>
        <v>0</v>
      </c>
      <c r="AI54" s="21"/>
      <c r="AJ54" s="18"/>
      <c r="AK54" s="21"/>
      <c r="AL54" s="30"/>
      <c r="AM54" s="22"/>
      <c r="AN54" s="18"/>
      <c r="AO54" s="26"/>
    </row>
    <row r="55" spans="1:41" ht="30">
      <c r="A55" s="40">
        <v>29</v>
      </c>
      <c r="B55" s="40">
        <v>105557</v>
      </c>
      <c r="C55" s="41" t="s">
        <v>65</v>
      </c>
      <c r="D55" s="42">
        <v>1984</v>
      </c>
      <c r="E55" s="42" t="s">
        <v>39</v>
      </c>
      <c r="F55" s="42">
        <v>4</v>
      </c>
      <c r="G55" s="42">
        <v>4</v>
      </c>
      <c r="H55" s="43">
        <v>56</v>
      </c>
      <c r="I55" s="43">
        <v>9</v>
      </c>
      <c r="J55" s="43">
        <v>47</v>
      </c>
      <c r="K55" s="43"/>
      <c r="L55" s="44">
        <v>3446</v>
      </c>
      <c r="M55" s="44">
        <v>2620</v>
      </c>
      <c r="N55" s="44">
        <v>2620</v>
      </c>
      <c r="O55" s="43">
        <v>127</v>
      </c>
      <c r="P55" s="21">
        <v>647406.24</v>
      </c>
      <c r="Q55" s="22">
        <v>165088.59</v>
      </c>
      <c r="R55" s="15"/>
      <c r="S55" s="22"/>
      <c r="T55" s="22">
        <v>165088.59</v>
      </c>
      <c r="U55" s="22">
        <v>165088.59</v>
      </c>
      <c r="V55" s="22">
        <f t="shared" si="3"/>
        <v>0</v>
      </c>
      <c r="W55" s="21">
        <v>192603.35</v>
      </c>
      <c r="X55" s="21">
        <v>192603.35</v>
      </c>
      <c r="Y55" s="21">
        <v>192603.35</v>
      </c>
      <c r="Z55" s="21">
        <v>0</v>
      </c>
      <c r="AA55" s="21">
        <v>0</v>
      </c>
      <c r="AB55" s="21">
        <f t="shared" si="1"/>
        <v>0</v>
      </c>
      <c r="AC55" s="21">
        <v>192603.35</v>
      </c>
      <c r="AD55" s="21">
        <v>342720</v>
      </c>
      <c r="AE55" s="21">
        <v>192603.35</v>
      </c>
      <c r="AF55" s="21">
        <v>-150116.65</v>
      </c>
      <c r="AG55" s="21">
        <v>0</v>
      </c>
      <c r="AH55" s="21">
        <f t="shared" si="2"/>
        <v>0</v>
      </c>
      <c r="AI55" s="21">
        <v>97110.95</v>
      </c>
      <c r="AJ55" s="21">
        <v>97110.95</v>
      </c>
      <c r="AK55" s="21">
        <v>0</v>
      </c>
      <c r="AL55" s="30"/>
      <c r="AM55" s="22">
        <f t="shared" si="9"/>
        <v>187.87180499129425</v>
      </c>
      <c r="AN55" s="22">
        <v>29423.22</v>
      </c>
      <c r="AO55" s="23">
        <v>42004</v>
      </c>
    </row>
    <row r="56" spans="1:41" ht="30">
      <c r="A56" s="40">
        <v>30</v>
      </c>
      <c r="B56" s="40">
        <v>105559</v>
      </c>
      <c r="C56" s="41" t="s">
        <v>66</v>
      </c>
      <c r="D56" s="42">
        <v>1984</v>
      </c>
      <c r="E56" s="42" t="s">
        <v>39</v>
      </c>
      <c r="F56" s="42">
        <v>4</v>
      </c>
      <c r="G56" s="42">
        <v>4</v>
      </c>
      <c r="H56" s="43">
        <v>27</v>
      </c>
      <c r="I56" s="43">
        <v>13</v>
      </c>
      <c r="J56" s="43">
        <v>14</v>
      </c>
      <c r="K56" s="43"/>
      <c r="L56" s="44">
        <v>1885</v>
      </c>
      <c r="M56" s="44">
        <v>1324</v>
      </c>
      <c r="N56" s="44">
        <v>637</v>
      </c>
      <c r="O56" s="43">
        <v>71</v>
      </c>
      <c r="P56" s="21">
        <v>472713.51</v>
      </c>
      <c r="Q56" s="22">
        <v>120541.94</v>
      </c>
      <c r="R56" s="15"/>
      <c r="S56" s="22"/>
      <c r="T56" s="22">
        <v>120541.94</v>
      </c>
      <c r="U56" s="22">
        <v>120541.94</v>
      </c>
      <c r="V56" s="22">
        <f t="shared" si="3"/>
        <v>0</v>
      </c>
      <c r="W56" s="21">
        <v>140632.27</v>
      </c>
      <c r="X56" s="21">
        <v>140632.27</v>
      </c>
      <c r="Y56" s="21">
        <v>140632.27</v>
      </c>
      <c r="Z56" s="21">
        <v>0</v>
      </c>
      <c r="AA56" s="21">
        <v>0</v>
      </c>
      <c r="AB56" s="21">
        <f t="shared" si="1"/>
        <v>0</v>
      </c>
      <c r="AC56" s="21">
        <v>140632.27</v>
      </c>
      <c r="AD56" s="21">
        <v>291312</v>
      </c>
      <c r="AE56" s="21">
        <v>140632.27</v>
      </c>
      <c r="AF56" s="21">
        <v>-150679.73</v>
      </c>
      <c r="AG56" s="21">
        <v>0</v>
      </c>
      <c r="AH56" s="21">
        <f t="shared" si="2"/>
        <v>0</v>
      </c>
      <c r="AI56" s="21">
        <v>70907.03</v>
      </c>
      <c r="AJ56" s="21">
        <v>70907.02</v>
      </c>
      <c r="AK56" s="21">
        <v>0.01</v>
      </c>
      <c r="AL56" s="30"/>
      <c r="AM56" s="22">
        <f t="shared" si="9"/>
        <v>250.7763978779841</v>
      </c>
      <c r="AN56" s="22">
        <v>29423.22</v>
      </c>
      <c r="AO56" s="23">
        <v>42004</v>
      </c>
    </row>
    <row r="57" spans="1:41" ht="30">
      <c r="A57" s="40">
        <v>31</v>
      </c>
      <c r="B57" s="40">
        <v>110523</v>
      </c>
      <c r="C57" s="41" t="s">
        <v>67</v>
      </c>
      <c r="D57" s="42">
        <v>1964</v>
      </c>
      <c r="E57" s="42" t="s">
        <v>35</v>
      </c>
      <c r="F57" s="42">
        <v>2</v>
      </c>
      <c r="G57" s="42">
        <v>1</v>
      </c>
      <c r="H57" s="43">
        <v>7</v>
      </c>
      <c r="I57" s="43">
        <v>0</v>
      </c>
      <c r="J57" s="43">
        <v>7</v>
      </c>
      <c r="K57" s="43"/>
      <c r="L57" s="44">
        <v>316</v>
      </c>
      <c r="M57" s="44">
        <v>310</v>
      </c>
      <c r="N57" s="44">
        <v>310</v>
      </c>
      <c r="O57" s="43">
        <v>10</v>
      </c>
      <c r="P57" s="21">
        <v>525691.7385714287</v>
      </c>
      <c r="Q57" s="22">
        <v>134051.39</v>
      </c>
      <c r="R57" s="15"/>
      <c r="S57" s="22"/>
      <c r="T57" s="22">
        <v>134051.39</v>
      </c>
      <c r="U57" s="22">
        <v>134051.39</v>
      </c>
      <c r="V57" s="22">
        <f t="shared" si="3"/>
        <v>0</v>
      </c>
      <c r="W57" s="21">
        <v>156393.29</v>
      </c>
      <c r="X57" s="21">
        <v>33938.8</v>
      </c>
      <c r="Y57" s="21">
        <v>0</v>
      </c>
      <c r="Z57" s="21">
        <v>122454.49</v>
      </c>
      <c r="AA57" s="21">
        <v>156393.29</v>
      </c>
      <c r="AB57" s="21">
        <f t="shared" si="1"/>
        <v>0</v>
      </c>
      <c r="AC57" s="21">
        <v>156393.29</v>
      </c>
      <c r="AD57" s="21">
        <v>169694</v>
      </c>
      <c r="AE57" s="21">
        <v>0</v>
      </c>
      <c r="AF57" s="21">
        <v>-13300.709999999992</v>
      </c>
      <c r="AG57" s="21">
        <v>156393.29</v>
      </c>
      <c r="AH57" s="21">
        <f t="shared" si="2"/>
        <v>0</v>
      </c>
      <c r="AI57" s="21">
        <v>78853.76857142855</v>
      </c>
      <c r="AJ57" s="21">
        <v>0</v>
      </c>
      <c r="AK57" s="21">
        <v>78853.76857142855</v>
      </c>
      <c r="AL57" s="30"/>
      <c r="AM57" s="22">
        <f t="shared" si="9"/>
        <v>1663.5814511754072</v>
      </c>
      <c r="AN57" s="22">
        <v>29423.22</v>
      </c>
      <c r="AO57" s="23">
        <v>42369</v>
      </c>
    </row>
    <row r="58" spans="1:41" ht="15.75">
      <c r="A58" s="46" t="s">
        <v>51</v>
      </c>
      <c r="B58" s="46"/>
      <c r="C58" s="46"/>
      <c r="D58" s="46"/>
      <c r="E58" s="46"/>
      <c r="F58" s="46"/>
      <c r="G58" s="46"/>
      <c r="H58" s="47">
        <v>90</v>
      </c>
      <c r="I58" s="47">
        <v>22</v>
      </c>
      <c r="J58" s="47">
        <v>68</v>
      </c>
      <c r="K58" s="47">
        <v>0</v>
      </c>
      <c r="L58" s="48">
        <v>5647</v>
      </c>
      <c r="M58" s="48">
        <v>4254</v>
      </c>
      <c r="N58" s="48">
        <v>3567</v>
      </c>
      <c r="O58" s="47">
        <v>208</v>
      </c>
      <c r="P58" s="49">
        <f>SUM(P55:P57)</f>
        <v>1645811.4885714287</v>
      </c>
      <c r="Q58" s="49">
        <f aca="true" t="shared" si="12" ref="Q58:AL58">SUM(Q55:Q57)</f>
        <v>419681.92000000004</v>
      </c>
      <c r="R58" s="15"/>
      <c r="S58" s="49">
        <f t="shared" si="12"/>
        <v>0</v>
      </c>
      <c r="T58" s="49">
        <f t="shared" si="12"/>
        <v>419681.92000000004</v>
      </c>
      <c r="U58" s="49">
        <f t="shared" si="12"/>
        <v>419681.92000000004</v>
      </c>
      <c r="V58" s="49">
        <f t="shared" si="3"/>
        <v>0</v>
      </c>
      <c r="W58" s="49">
        <f t="shared" si="12"/>
        <v>489628.91000000003</v>
      </c>
      <c r="X58" s="49">
        <f t="shared" si="12"/>
        <v>367174.42</v>
      </c>
      <c r="Y58" s="49">
        <f t="shared" si="12"/>
        <v>333235.62</v>
      </c>
      <c r="Z58" s="49">
        <f t="shared" si="12"/>
        <v>122454.49</v>
      </c>
      <c r="AA58" s="49">
        <f t="shared" si="12"/>
        <v>156393.29</v>
      </c>
      <c r="AB58" s="49">
        <f t="shared" si="1"/>
        <v>0</v>
      </c>
      <c r="AC58" s="49">
        <f t="shared" si="12"/>
        <v>489628.91000000003</v>
      </c>
      <c r="AD58" s="49">
        <f t="shared" si="12"/>
        <v>803726</v>
      </c>
      <c r="AE58" s="49">
        <f t="shared" si="12"/>
        <v>333235.62</v>
      </c>
      <c r="AF58" s="49">
        <f t="shared" si="12"/>
        <v>-314097.08999999997</v>
      </c>
      <c r="AG58" s="49">
        <f t="shared" si="12"/>
        <v>156393.29</v>
      </c>
      <c r="AH58" s="49">
        <f t="shared" si="2"/>
        <v>0</v>
      </c>
      <c r="AI58" s="49">
        <f t="shared" si="12"/>
        <v>246871.74857142853</v>
      </c>
      <c r="AJ58" s="49">
        <f t="shared" si="12"/>
        <v>168017.97</v>
      </c>
      <c r="AK58" s="49">
        <f t="shared" si="12"/>
        <v>78853.77857142854</v>
      </c>
      <c r="AL58" s="49">
        <f t="shared" si="12"/>
        <v>0</v>
      </c>
      <c r="AM58" s="25" t="s">
        <v>33</v>
      </c>
      <c r="AN58" s="25"/>
      <c r="AO58" s="25" t="s">
        <v>33</v>
      </c>
    </row>
    <row r="59" spans="1:41" ht="16.5">
      <c r="A59" s="50" t="s">
        <v>68</v>
      </c>
      <c r="B59" s="51"/>
      <c r="C59" s="51"/>
      <c r="D59" s="52"/>
      <c r="E59" s="51"/>
      <c r="F59" s="53"/>
      <c r="G59" s="53"/>
      <c r="H59" s="52"/>
      <c r="I59" s="52"/>
      <c r="J59" s="52"/>
      <c r="K59" s="52"/>
      <c r="L59" s="18"/>
      <c r="M59" s="18"/>
      <c r="N59" s="18"/>
      <c r="O59" s="52"/>
      <c r="P59" s="21"/>
      <c r="Q59" s="22"/>
      <c r="R59" s="15"/>
      <c r="S59" s="18"/>
      <c r="T59" s="22"/>
      <c r="U59" s="22"/>
      <c r="V59" s="22">
        <f t="shared" si="3"/>
        <v>0</v>
      </c>
      <c r="W59" s="21"/>
      <c r="X59" s="18"/>
      <c r="Y59" s="18"/>
      <c r="Z59" s="21"/>
      <c r="AA59" s="21"/>
      <c r="AB59" s="21">
        <f t="shared" si="1"/>
        <v>0</v>
      </c>
      <c r="AC59" s="21"/>
      <c r="AD59" s="18"/>
      <c r="AE59" s="18"/>
      <c r="AF59" s="18"/>
      <c r="AG59" s="21"/>
      <c r="AH59" s="21">
        <f t="shared" si="2"/>
        <v>0</v>
      </c>
      <c r="AI59" s="21"/>
      <c r="AJ59" s="18"/>
      <c r="AK59" s="21"/>
      <c r="AL59" s="30"/>
      <c r="AM59" s="22"/>
      <c r="AN59" s="18"/>
      <c r="AO59" s="26"/>
    </row>
    <row r="60" spans="1:41" ht="45">
      <c r="A60" s="40">
        <v>32</v>
      </c>
      <c r="B60" s="40">
        <v>71113</v>
      </c>
      <c r="C60" s="41" t="s">
        <v>69</v>
      </c>
      <c r="D60" s="42">
        <v>1970</v>
      </c>
      <c r="E60" s="42" t="s">
        <v>39</v>
      </c>
      <c r="F60" s="42">
        <v>2</v>
      </c>
      <c r="G60" s="42">
        <v>3</v>
      </c>
      <c r="H60" s="43">
        <v>18</v>
      </c>
      <c r="I60" s="43">
        <v>4</v>
      </c>
      <c r="J60" s="43">
        <v>14</v>
      </c>
      <c r="K60" s="43"/>
      <c r="L60" s="44">
        <v>890</v>
      </c>
      <c r="M60" s="44">
        <v>816</v>
      </c>
      <c r="N60" s="44">
        <v>640</v>
      </c>
      <c r="O60" s="43">
        <v>45</v>
      </c>
      <c r="P60" s="21">
        <v>388211.42</v>
      </c>
      <c r="Q60" s="22">
        <v>98993.91</v>
      </c>
      <c r="R60" s="15"/>
      <c r="S60" s="22"/>
      <c r="T60" s="22">
        <v>98993.91</v>
      </c>
      <c r="U60" s="22">
        <v>98993.91</v>
      </c>
      <c r="V60" s="22">
        <f t="shared" si="3"/>
        <v>0</v>
      </c>
      <c r="W60" s="21">
        <v>115492.9</v>
      </c>
      <c r="X60" s="21">
        <v>115492.9</v>
      </c>
      <c r="Y60" s="21">
        <v>115492.9</v>
      </c>
      <c r="Z60" s="21">
        <v>0</v>
      </c>
      <c r="AA60" s="21">
        <v>0</v>
      </c>
      <c r="AB60" s="21">
        <f t="shared" si="1"/>
        <v>0</v>
      </c>
      <c r="AC60" s="21">
        <v>115492.9</v>
      </c>
      <c r="AD60" s="21">
        <v>265051.67</v>
      </c>
      <c r="AE60" s="21">
        <v>115492.9</v>
      </c>
      <c r="AF60" s="21">
        <v>-149558.77</v>
      </c>
      <c r="AG60" s="21">
        <v>0</v>
      </c>
      <c r="AH60" s="21">
        <f t="shared" si="2"/>
        <v>0</v>
      </c>
      <c r="AI60" s="21">
        <v>58231.71</v>
      </c>
      <c r="AJ60" s="21">
        <v>58231.71</v>
      </c>
      <c r="AK60" s="21">
        <v>0</v>
      </c>
      <c r="AL60" s="30"/>
      <c r="AM60" s="22">
        <f aca="true" t="shared" si="13" ref="AM60:AM65">P60/L60</f>
        <v>436.192606741573</v>
      </c>
      <c r="AN60" s="22">
        <v>29423.22</v>
      </c>
      <c r="AO60" s="23">
        <v>42004</v>
      </c>
    </row>
    <row r="61" spans="1:41" ht="45">
      <c r="A61" s="40">
        <v>33</v>
      </c>
      <c r="B61" s="40">
        <v>71109</v>
      </c>
      <c r="C61" s="41" t="s">
        <v>70</v>
      </c>
      <c r="D61" s="42">
        <v>1987</v>
      </c>
      <c r="E61" s="42" t="s">
        <v>39</v>
      </c>
      <c r="F61" s="42">
        <v>3</v>
      </c>
      <c r="G61" s="42">
        <v>3</v>
      </c>
      <c r="H61" s="43">
        <v>27</v>
      </c>
      <c r="I61" s="43">
        <v>4</v>
      </c>
      <c r="J61" s="43">
        <v>23</v>
      </c>
      <c r="K61" s="43"/>
      <c r="L61" s="44">
        <v>1863</v>
      </c>
      <c r="M61" s="44">
        <v>1326</v>
      </c>
      <c r="N61" s="44">
        <v>1326</v>
      </c>
      <c r="O61" s="43">
        <v>71</v>
      </c>
      <c r="P61" s="21">
        <v>467368.04</v>
      </c>
      <c r="Q61" s="22">
        <v>119178.85</v>
      </c>
      <c r="R61" s="15"/>
      <c r="S61" s="22"/>
      <c r="T61" s="22">
        <v>119178.85</v>
      </c>
      <c r="U61" s="22">
        <v>119178.85</v>
      </c>
      <c r="V61" s="22">
        <f t="shared" si="3"/>
        <v>0</v>
      </c>
      <c r="W61" s="21">
        <v>139041.99</v>
      </c>
      <c r="X61" s="21">
        <v>139041.99</v>
      </c>
      <c r="Y61" s="21">
        <v>139041.99</v>
      </c>
      <c r="Z61" s="21">
        <v>0</v>
      </c>
      <c r="AA61" s="21">
        <v>0</v>
      </c>
      <c r="AB61" s="21">
        <f t="shared" si="1"/>
        <v>0</v>
      </c>
      <c r="AC61" s="21">
        <v>139041.99</v>
      </c>
      <c r="AD61" s="21">
        <v>281054.79</v>
      </c>
      <c r="AE61" s="21">
        <v>139041.99</v>
      </c>
      <c r="AF61" s="21">
        <v>-142012.8</v>
      </c>
      <c r="AG61" s="21">
        <v>0</v>
      </c>
      <c r="AH61" s="21">
        <f t="shared" si="2"/>
        <v>0</v>
      </c>
      <c r="AI61" s="21">
        <v>70105.21</v>
      </c>
      <c r="AJ61" s="21">
        <v>70105.21</v>
      </c>
      <c r="AK61" s="21">
        <v>0</v>
      </c>
      <c r="AL61" s="30"/>
      <c r="AM61" s="22">
        <f t="shared" si="13"/>
        <v>250.86851315083197</v>
      </c>
      <c r="AN61" s="22">
        <v>29423.22</v>
      </c>
      <c r="AO61" s="23">
        <v>42004</v>
      </c>
    </row>
    <row r="62" spans="1:41" ht="45">
      <c r="A62" s="40">
        <v>34</v>
      </c>
      <c r="B62" s="40">
        <v>70982</v>
      </c>
      <c r="C62" s="41" t="s">
        <v>71</v>
      </c>
      <c r="D62" s="42">
        <v>1969</v>
      </c>
      <c r="E62" s="42" t="s">
        <v>35</v>
      </c>
      <c r="F62" s="42">
        <v>2</v>
      </c>
      <c r="G62" s="42">
        <v>2</v>
      </c>
      <c r="H62" s="43">
        <v>16</v>
      </c>
      <c r="I62" s="43">
        <v>3</v>
      </c>
      <c r="J62" s="43">
        <v>13</v>
      </c>
      <c r="K62" s="43"/>
      <c r="L62" s="44">
        <v>790</v>
      </c>
      <c r="M62" s="44">
        <v>731</v>
      </c>
      <c r="N62" s="44">
        <v>571</v>
      </c>
      <c r="O62" s="43">
        <v>36</v>
      </c>
      <c r="P62" s="21">
        <v>355736.08</v>
      </c>
      <c r="Q62" s="22">
        <v>90712.7</v>
      </c>
      <c r="R62" s="15"/>
      <c r="S62" s="22"/>
      <c r="T62" s="22">
        <v>90712.7</v>
      </c>
      <c r="U62" s="22">
        <v>90712.7</v>
      </c>
      <c r="V62" s="22">
        <f t="shared" si="3"/>
        <v>0</v>
      </c>
      <c r="W62" s="21">
        <v>105831.49</v>
      </c>
      <c r="X62" s="21">
        <v>105831.49</v>
      </c>
      <c r="Y62" s="21">
        <v>105831.49</v>
      </c>
      <c r="Z62" s="21">
        <v>0</v>
      </c>
      <c r="AA62" s="21">
        <v>0</v>
      </c>
      <c r="AB62" s="21">
        <f t="shared" si="1"/>
        <v>0</v>
      </c>
      <c r="AC62" s="21">
        <v>105831.49</v>
      </c>
      <c r="AD62" s="21">
        <v>250048.75</v>
      </c>
      <c r="AE62" s="21">
        <v>105831.49</v>
      </c>
      <c r="AF62" s="21">
        <v>-144217.26</v>
      </c>
      <c r="AG62" s="21">
        <v>0</v>
      </c>
      <c r="AH62" s="21">
        <f t="shared" si="2"/>
        <v>0</v>
      </c>
      <c r="AI62" s="21">
        <v>53360.4</v>
      </c>
      <c r="AJ62" s="21">
        <v>53360.4</v>
      </c>
      <c r="AK62" s="21">
        <v>0</v>
      </c>
      <c r="AL62" s="30"/>
      <c r="AM62" s="22">
        <f t="shared" si="13"/>
        <v>450.298835443038</v>
      </c>
      <c r="AN62" s="22">
        <v>29423.22</v>
      </c>
      <c r="AO62" s="23">
        <v>42004</v>
      </c>
    </row>
    <row r="63" spans="1:41" ht="45">
      <c r="A63" s="40">
        <v>35</v>
      </c>
      <c r="B63" s="40">
        <v>98620</v>
      </c>
      <c r="C63" s="41" t="s">
        <v>72</v>
      </c>
      <c r="D63" s="42">
        <v>1962</v>
      </c>
      <c r="E63" s="42" t="s">
        <v>35</v>
      </c>
      <c r="F63" s="42">
        <v>2</v>
      </c>
      <c r="G63" s="42">
        <v>2</v>
      </c>
      <c r="H63" s="43">
        <v>16</v>
      </c>
      <c r="I63" s="43">
        <v>1</v>
      </c>
      <c r="J63" s="43">
        <v>15</v>
      </c>
      <c r="K63" s="43"/>
      <c r="L63" s="44">
        <v>992</v>
      </c>
      <c r="M63" s="44">
        <v>635</v>
      </c>
      <c r="N63" s="44">
        <v>635</v>
      </c>
      <c r="O63" s="43">
        <v>38</v>
      </c>
      <c r="P63" s="21">
        <v>447205.86</v>
      </c>
      <c r="Q63" s="22">
        <v>114037.5</v>
      </c>
      <c r="R63" s="15"/>
      <c r="S63" s="22"/>
      <c r="T63" s="22">
        <v>114037.5</v>
      </c>
      <c r="U63" s="22">
        <v>114037.5</v>
      </c>
      <c r="V63" s="22">
        <f t="shared" si="3"/>
        <v>0</v>
      </c>
      <c r="W63" s="21">
        <v>133043.75</v>
      </c>
      <c r="X63" s="21">
        <v>133043.75</v>
      </c>
      <c r="Y63" s="21">
        <v>133043.75</v>
      </c>
      <c r="Z63" s="21">
        <v>0</v>
      </c>
      <c r="AA63" s="21">
        <v>0</v>
      </c>
      <c r="AB63" s="21">
        <f t="shared" si="1"/>
        <v>0</v>
      </c>
      <c r="AC63" s="21">
        <v>133043.75</v>
      </c>
      <c r="AD63" s="21">
        <v>369762.45</v>
      </c>
      <c r="AE63" s="21">
        <v>133043.75</v>
      </c>
      <c r="AF63" s="21">
        <v>-236718.7</v>
      </c>
      <c r="AG63" s="21">
        <v>0</v>
      </c>
      <c r="AH63" s="21">
        <f t="shared" si="2"/>
        <v>0</v>
      </c>
      <c r="AI63" s="21">
        <v>67080.86</v>
      </c>
      <c r="AJ63" s="21">
        <v>67080.86</v>
      </c>
      <c r="AK63" s="21">
        <v>0</v>
      </c>
      <c r="AL63" s="30"/>
      <c r="AM63" s="22">
        <f t="shared" si="13"/>
        <v>450.8123588709677</v>
      </c>
      <c r="AN63" s="22">
        <v>29423.22</v>
      </c>
      <c r="AO63" s="23">
        <v>42004</v>
      </c>
    </row>
    <row r="64" spans="1:41" ht="45">
      <c r="A64" s="40">
        <v>36</v>
      </c>
      <c r="B64" s="40">
        <v>98648</v>
      </c>
      <c r="C64" s="41" t="s">
        <v>73</v>
      </c>
      <c r="D64" s="42">
        <v>1978</v>
      </c>
      <c r="E64" s="42" t="s">
        <v>39</v>
      </c>
      <c r="F64" s="42">
        <v>4</v>
      </c>
      <c r="G64" s="42">
        <v>4</v>
      </c>
      <c r="H64" s="43">
        <v>56</v>
      </c>
      <c r="I64" s="43">
        <v>12</v>
      </c>
      <c r="J64" s="43">
        <v>44</v>
      </c>
      <c r="K64" s="43"/>
      <c r="L64" s="44">
        <v>3480</v>
      </c>
      <c r="M64" s="44">
        <v>2637</v>
      </c>
      <c r="N64" s="44">
        <v>2069</v>
      </c>
      <c r="O64" s="43">
        <v>104</v>
      </c>
      <c r="P64" s="21">
        <v>641545.17</v>
      </c>
      <c r="Q64" s="22">
        <v>163594.01</v>
      </c>
      <c r="R64" s="15"/>
      <c r="S64" s="22"/>
      <c r="T64" s="22">
        <v>163594.01</v>
      </c>
      <c r="U64" s="22">
        <v>163594.01</v>
      </c>
      <c r="V64" s="22">
        <f t="shared" si="3"/>
        <v>0</v>
      </c>
      <c r="W64" s="21">
        <v>190859.68</v>
      </c>
      <c r="X64" s="21">
        <v>190859.68</v>
      </c>
      <c r="Y64" s="21">
        <v>190859.68</v>
      </c>
      <c r="Z64" s="21">
        <v>0</v>
      </c>
      <c r="AA64" s="21">
        <v>0</v>
      </c>
      <c r="AB64" s="21">
        <f t="shared" si="1"/>
        <v>0</v>
      </c>
      <c r="AC64" s="21">
        <v>190859.68</v>
      </c>
      <c r="AD64" s="21">
        <v>419081.7</v>
      </c>
      <c r="AE64" s="21">
        <v>190859.68</v>
      </c>
      <c r="AF64" s="21">
        <v>-228222.02</v>
      </c>
      <c r="AG64" s="21">
        <v>0</v>
      </c>
      <c r="AH64" s="21">
        <f t="shared" si="2"/>
        <v>0</v>
      </c>
      <c r="AI64" s="21">
        <v>96231.8</v>
      </c>
      <c r="AJ64" s="21">
        <v>96231.79</v>
      </c>
      <c r="AK64" s="21">
        <v>0.01</v>
      </c>
      <c r="AL64" s="30"/>
      <c r="AM64" s="22">
        <f t="shared" si="13"/>
        <v>184.3520603448276</v>
      </c>
      <c r="AN64" s="22">
        <v>29423.22</v>
      </c>
      <c r="AO64" s="23">
        <v>42004</v>
      </c>
    </row>
    <row r="65" spans="1:41" ht="30">
      <c r="A65" s="40">
        <v>37</v>
      </c>
      <c r="B65" s="40">
        <v>115069</v>
      </c>
      <c r="C65" s="41" t="s">
        <v>74</v>
      </c>
      <c r="D65" s="42">
        <v>1974</v>
      </c>
      <c r="E65" s="42" t="s">
        <v>35</v>
      </c>
      <c r="F65" s="42">
        <v>2</v>
      </c>
      <c r="G65" s="42">
        <v>2</v>
      </c>
      <c r="H65" s="43">
        <v>12</v>
      </c>
      <c r="I65" s="43">
        <v>4</v>
      </c>
      <c r="J65" s="43">
        <v>8</v>
      </c>
      <c r="K65" s="43"/>
      <c r="L65" s="44">
        <v>893</v>
      </c>
      <c r="M65" s="44">
        <v>599</v>
      </c>
      <c r="N65" s="44">
        <v>396</v>
      </c>
      <c r="O65" s="43">
        <v>38</v>
      </c>
      <c r="P65" s="21">
        <v>286393.52</v>
      </c>
      <c r="Q65" s="22">
        <v>73030.34</v>
      </c>
      <c r="R65" s="15"/>
      <c r="S65" s="22"/>
      <c r="T65" s="22">
        <v>73030.34</v>
      </c>
      <c r="U65" s="22">
        <v>73030.34</v>
      </c>
      <c r="V65" s="22">
        <f t="shared" si="3"/>
        <v>0</v>
      </c>
      <c r="W65" s="21">
        <v>85202.07</v>
      </c>
      <c r="X65" s="21">
        <v>85202.07</v>
      </c>
      <c r="Y65" s="21">
        <v>85202.07</v>
      </c>
      <c r="Z65" s="21">
        <v>0</v>
      </c>
      <c r="AA65" s="21">
        <v>0</v>
      </c>
      <c r="AB65" s="21">
        <f t="shared" si="1"/>
        <v>0</v>
      </c>
      <c r="AC65" s="21">
        <v>85202.07</v>
      </c>
      <c r="AD65" s="21">
        <v>212541.41</v>
      </c>
      <c r="AE65" s="21">
        <v>85202.07</v>
      </c>
      <c r="AF65" s="21">
        <v>-127339.34</v>
      </c>
      <c r="AG65" s="21">
        <v>0</v>
      </c>
      <c r="AH65" s="21">
        <f t="shared" si="2"/>
        <v>0</v>
      </c>
      <c r="AI65" s="21">
        <v>42959.04</v>
      </c>
      <c r="AJ65" s="21">
        <v>42959.04</v>
      </c>
      <c r="AK65" s="21">
        <v>0</v>
      </c>
      <c r="AL65" s="30"/>
      <c r="AM65" s="22">
        <f t="shared" si="13"/>
        <v>320.7094288913774</v>
      </c>
      <c r="AN65" s="22">
        <v>29423.22</v>
      </c>
      <c r="AO65" s="23">
        <v>42004</v>
      </c>
    </row>
    <row r="66" spans="1:41" ht="15.75">
      <c r="A66" s="46" t="s">
        <v>51</v>
      </c>
      <c r="B66" s="46"/>
      <c r="C66" s="46"/>
      <c r="D66" s="46"/>
      <c r="E66" s="46"/>
      <c r="F66" s="46"/>
      <c r="G66" s="46"/>
      <c r="H66" s="47">
        <v>145</v>
      </c>
      <c r="I66" s="47">
        <v>28</v>
      </c>
      <c r="J66" s="47">
        <v>117</v>
      </c>
      <c r="K66" s="47">
        <v>0</v>
      </c>
      <c r="L66" s="48">
        <v>8908</v>
      </c>
      <c r="M66" s="48">
        <v>6744</v>
      </c>
      <c r="N66" s="48">
        <v>5637</v>
      </c>
      <c r="O66" s="47">
        <v>332</v>
      </c>
      <c r="P66" s="49">
        <f>SUM(P60:P65)</f>
        <v>2586460.09</v>
      </c>
      <c r="Q66" s="49">
        <f aca="true" t="shared" si="14" ref="Q66:AL66">SUM(Q60:Q65)</f>
        <v>659547.3099999999</v>
      </c>
      <c r="R66" s="15"/>
      <c r="S66" s="49">
        <f t="shared" si="14"/>
        <v>0</v>
      </c>
      <c r="T66" s="49">
        <f t="shared" si="14"/>
        <v>659547.3099999999</v>
      </c>
      <c r="U66" s="49">
        <f t="shared" si="14"/>
        <v>659547.3099999999</v>
      </c>
      <c r="V66" s="49">
        <f t="shared" si="3"/>
        <v>0</v>
      </c>
      <c r="W66" s="49">
        <f t="shared" si="14"/>
        <v>769471.8800000001</v>
      </c>
      <c r="X66" s="49">
        <f t="shared" si="14"/>
        <v>769471.8800000001</v>
      </c>
      <c r="Y66" s="49">
        <f t="shared" si="14"/>
        <v>769471.8800000001</v>
      </c>
      <c r="Z66" s="49">
        <f t="shared" si="14"/>
        <v>0</v>
      </c>
      <c r="AA66" s="49">
        <f t="shared" si="14"/>
        <v>0</v>
      </c>
      <c r="AB66" s="49">
        <f t="shared" si="1"/>
        <v>0</v>
      </c>
      <c r="AC66" s="49">
        <f t="shared" si="14"/>
        <v>769471.8800000001</v>
      </c>
      <c r="AD66" s="49">
        <f t="shared" si="14"/>
        <v>1797540.7699999998</v>
      </c>
      <c r="AE66" s="49">
        <f t="shared" si="14"/>
        <v>769471.8800000001</v>
      </c>
      <c r="AF66" s="49">
        <f t="shared" si="14"/>
        <v>-1028068.89</v>
      </c>
      <c r="AG66" s="49">
        <f t="shared" si="14"/>
        <v>0</v>
      </c>
      <c r="AH66" s="49">
        <f t="shared" si="2"/>
        <v>0</v>
      </c>
      <c r="AI66" s="49">
        <f t="shared" si="14"/>
        <v>387969.01999999996</v>
      </c>
      <c r="AJ66" s="49">
        <f t="shared" si="14"/>
        <v>387969.00999999995</v>
      </c>
      <c r="AK66" s="49">
        <f t="shared" si="14"/>
        <v>0.01</v>
      </c>
      <c r="AL66" s="49">
        <f t="shared" si="14"/>
        <v>0</v>
      </c>
      <c r="AM66" s="25" t="s">
        <v>33</v>
      </c>
      <c r="AN66" s="25"/>
      <c r="AO66" s="25" t="s">
        <v>33</v>
      </c>
    </row>
    <row r="67" spans="1:41" ht="16.5">
      <c r="A67" s="50" t="s">
        <v>75</v>
      </c>
      <c r="B67" s="51"/>
      <c r="C67" s="51"/>
      <c r="D67" s="52"/>
      <c r="E67" s="51"/>
      <c r="F67" s="53"/>
      <c r="G67" s="53"/>
      <c r="H67" s="52"/>
      <c r="I67" s="52"/>
      <c r="J67" s="52"/>
      <c r="K67" s="52"/>
      <c r="L67" s="18"/>
      <c r="M67" s="18"/>
      <c r="N67" s="18"/>
      <c r="O67" s="52"/>
      <c r="P67" s="21"/>
      <c r="Q67" s="22"/>
      <c r="R67" s="15"/>
      <c r="S67" s="18"/>
      <c r="T67" s="22"/>
      <c r="U67" s="22"/>
      <c r="V67" s="22">
        <f t="shared" si="3"/>
        <v>0</v>
      </c>
      <c r="W67" s="21"/>
      <c r="X67" s="18"/>
      <c r="Y67" s="18"/>
      <c r="Z67" s="21"/>
      <c r="AA67" s="21"/>
      <c r="AB67" s="21">
        <f t="shared" si="1"/>
        <v>0</v>
      </c>
      <c r="AC67" s="21"/>
      <c r="AD67" s="18"/>
      <c r="AE67" s="18"/>
      <c r="AF67" s="18"/>
      <c r="AG67" s="21"/>
      <c r="AH67" s="21">
        <f t="shared" si="2"/>
        <v>0</v>
      </c>
      <c r="AI67" s="21"/>
      <c r="AJ67" s="18"/>
      <c r="AK67" s="21"/>
      <c r="AL67" s="30"/>
      <c r="AM67" s="18"/>
      <c r="AN67" s="18"/>
      <c r="AO67" s="26"/>
    </row>
    <row r="68" spans="1:41" ht="60">
      <c r="A68" s="40">
        <v>38</v>
      </c>
      <c r="B68" s="40">
        <v>71133</v>
      </c>
      <c r="C68" s="41" t="s">
        <v>76</v>
      </c>
      <c r="D68" s="42">
        <v>1990</v>
      </c>
      <c r="E68" s="42" t="s">
        <v>39</v>
      </c>
      <c r="F68" s="42">
        <v>3</v>
      </c>
      <c r="G68" s="42">
        <v>3</v>
      </c>
      <c r="H68" s="43">
        <v>27</v>
      </c>
      <c r="I68" s="43">
        <v>2</v>
      </c>
      <c r="J68" s="43">
        <v>25</v>
      </c>
      <c r="K68" s="43"/>
      <c r="L68" s="44">
        <v>1875</v>
      </c>
      <c r="M68" s="44">
        <v>1762</v>
      </c>
      <c r="N68" s="44">
        <v>1327</v>
      </c>
      <c r="O68" s="43">
        <v>68</v>
      </c>
      <c r="P68" s="21">
        <v>455071.36000000004</v>
      </c>
      <c r="Q68" s="22">
        <v>116043.19</v>
      </c>
      <c r="R68" s="15"/>
      <c r="S68" s="22"/>
      <c r="T68" s="22">
        <v>116043.19</v>
      </c>
      <c r="U68" s="22">
        <v>116043.19</v>
      </c>
      <c r="V68" s="22">
        <f t="shared" si="3"/>
        <v>0</v>
      </c>
      <c r="W68" s="21">
        <v>135383.73</v>
      </c>
      <c r="X68" s="21">
        <v>135383.73</v>
      </c>
      <c r="Y68" s="21">
        <v>135383.73</v>
      </c>
      <c r="Z68" s="21">
        <v>0</v>
      </c>
      <c r="AA68" s="21">
        <v>0</v>
      </c>
      <c r="AB68" s="21">
        <f t="shared" si="1"/>
        <v>0</v>
      </c>
      <c r="AC68" s="21">
        <v>135383.73</v>
      </c>
      <c r="AD68" s="21">
        <v>335691.56</v>
      </c>
      <c r="AE68" s="21">
        <v>135383.73</v>
      </c>
      <c r="AF68" s="21">
        <v>-200307.83</v>
      </c>
      <c r="AG68" s="21">
        <v>0</v>
      </c>
      <c r="AH68" s="21">
        <f t="shared" si="2"/>
        <v>0</v>
      </c>
      <c r="AI68" s="21">
        <v>68260.71</v>
      </c>
      <c r="AJ68" s="21">
        <v>68260.71</v>
      </c>
      <c r="AK68" s="21">
        <v>0</v>
      </c>
      <c r="AL68" s="30"/>
      <c r="AM68" s="22">
        <f aca="true" t="shared" si="15" ref="AM68:AM77">P68/L68</f>
        <v>242.70472533333336</v>
      </c>
      <c r="AN68" s="22">
        <v>29423.22</v>
      </c>
      <c r="AO68" s="23">
        <v>42004</v>
      </c>
    </row>
    <row r="69" spans="1:41" ht="60">
      <c r="A69" s="40">
        <v>39</v>
      </c>
      <c r="B69" s="40">
        <v>71079</v>
      </c>
      <c r="C69" s="41" t="s">
        <v>77</v>
      </c>
      <c r="D69" s="42">
        <v>1980</v>
      </c>
      <c r="E69" s="42" t="s">
        <v>35</v>
      </c>
      <c r="F69" s="42">
        <v>5</v>
      </c>
      <c r="G69" s="42">
        <v>1</v>
      </c>
      <c r="H69" s="43">
        <v>18</v>
      </c>
      <c r="I69" s="43">
        <v>4</v>
      </c>
      <c r="J69" s="43">
        <v>14</v>
      </c>
      <c r="K69" s="43"/>
      <c r="L69" s="44">
        <v>1077</v>
      </c>
      <c r="M69" s="44">
        <v>832</v>
      </c>
      <c r="N69" s="44">
        <v>642</v>
      </c>
      <c r="O69" s="43">
        <v>42</v>
      </c>
      <c r="P69" s="21">
        <v>220716.53</v>
      </c>
      <c r="Q69" s="22">
        <v>56282.71</v>
      </c>
      <c r="R69" s="15"/>
      <c r="S69" s="22"/>
      <c r="T69" s="22">
        <v>56282.71</v>
      </c>
      <c r="U69" s="22">
        <v>56282.71</v>
      </c>
      <c r="V69" s="22">
        <f t="shared" si="3"/>
        <v>0</v>
      </c>
      <c r="W69" s="21">
        <v>65663.17</v>
      </c>
      <c r="X69" s="21">
        <v>65663.17</v>
      </c>
      <c r="Y69" s="21">
        <v>65663.17</v>
      </c>
      <c r="Z69" s="21">
        <v>0</v>
      </c>
      <c r="AA69" s="21">
        <v>0</v>
      </c>
      <c r="AB69" s="21">
        <f t="shared" si="1"/>
        <v>0</v>
      </c>
      <c r="AC69" s="21">
        <v>65663.17</v>
      </c>
      <c r="AD69" s="21">
        <v>127032.5</v>
      </c>
      <c r="AE69" s="21">
        <v>65663.17</v>
      </c>
      <c r="AF69" s="21">
        <v>-61369.33</v>
      </c>
      <c r="AG69" s="21">
        <v>0</v>
      </c>
      <c r="AH69" s="21">
        <f t="shared" si="2"/>
        <v>0</v>
      </c>
      <c r="AI69" s="21">
        <v>33107.48</v>
      </c>
      <c r="AJ69" s="21">
        <v>33107.48</v>
      </c>
      <c r="AK69" s="21">
        <v>0</v>
      </c>
      <c r="AL69" s="30"/>
      <c r="AM69" s="22">
        <f t="shared" si="15"/>
        <v>204.9364252553389</v>
      </c>
      <c r="AN69" s="22">
        <v>29423.22</v>
      </c>
      <c r="AO69" s="23">
        <v>42004</v>
      </c>
    </row>
    <row r="70" spans="1:41" ht="30">
      <c r="A70" s="40">
        <v>40</v>
      </c>
      <c r="B70" s="40">
        <v>110500</v>
      </c>
      <c r="C70" s="41" t="s">
        <v>78</v>
      </c>
      <c r="D70" s="42">
        <v>1970</v>
      </c>
      <c r="E70" s="42" t="s">
        <v>35</v>
      </c>
      <c r="F70" s="42">
        <v>2</v>
      </c>
      <c r="G70" s="42">
        <v>2</v>
      </c>
      <c r="H70" s="43">
        <v>16</v>
      </c>
      <c r="I70" s="43">
        <v>6</v>
      </c>
      <c r="J70" s="43">
        <v>10</v>
      </c>
      <c r="K70" s="43"/>
      <c r="L70" s="44">
        <v>788</v>
      </c>
      <c r="M70" s="44">
        <v>731</v>
      </c>
      <c r="N70" s="44">
        <v>437</v>
      </c>
      <c r="O70" s="43">
        <v>51</v>
      </c>
      <c r="P70" s="21">
        <v>834769.21</v>
      </c>
      <c r="Q70" s="22">
        <v>175862.16</v>
      </c>
      <c r="R70" s="15"/>
      <c r="S70" s="22"/>
      <c r="T70" s="22">
        <v>175862.16</v>
      </c>
      <c r="U70" s="22">
        <v>175862.16</v>
      </c>
      <c r="V70" s="22">
        <f t="shared" si="3"/>
        <v>0</v>
      </c>
      <c r="W70" s="21">
        <v>205172.31</v>
      </c>
      <c r="X70" s="21">
        <v>205172.31</v>
      </c>
      <c r="Y70" s="21">
        <v>205172.31</v>
      </c>
      <c r="Z70" s="21">
        <v>0</v>
      </c>
      <c r="AA70" s="21">
        <v>0</v>
      </c>
      <c r="AB70" s="21">
        <f t="shared" si="1"/>
        <v>0</v>
      </c>
      <c r="AC70" s="21">
        <v>328519.36</v>
      </c>
      <c r="AD70" s="21">
        <v>381524.41</v>
      </c>
      <c r="AE70" s="21">
        <v>328519.36</v>
      </c>
      <c r="AF70" s="21">
        <v>-53005.05</v>
      </c>
      <c r="AG70" s="21">
        <v>0</v>
      </c>
      <c r="AH70" s="21">
        <f t="shared" si="2"/>
        <v>0</v>
      </c>
      <c r="AI70" s="21">
        <v>125215.38</v>
      </c>
      <c r="AJ70" s="21">
        <v>125215.38</v>
      </c>
      <c r="AK70" s="21">
        <v>0</v>
      </c>
      <c r="AL70" s="30"/>
      <c r="AM70" s="22">
        <f t="shared" si="15"/>
        <v>1059.3517893401015</v>
      </c>
      <c r="AN70" s="22">
        <v>29423.22</v>
      </c>
      <c r="AO70" s="23">
        <v>42004</v>
      </c>
    </row>
    <row r="71" spans="1:41" ht="30">
      <c r="A71" s="40">
        <v>41</v>
      </c>
      <c r="B71" s="40">
        <v>110501</v>
      </c>
      <c r="C71" s="41" t="s">
        <v>79</v>
      </c>
      <c r="D71" s="42">
        <v>1986</v>
      </c>
      <c r="E71" s="42" t="s">
        <v>35</v>
      </c>
      <c r="F71" s="42">
        <v>2</v>
      </c>
      <c r="G71" s="42">
        <v>2</v>
      </c>
      <c r="H71" s="43">
        <v>12</v>
      </c>
      <c r="I71" s="43">
        <v>2</v>
      </c>
      <c r="J71" s="43">
        <v>10</v>
      </c>
      <c r="K71" s="43"/>
      <c r="L71" s="44">
        <v>915</v>
      </c>
      <c r="M71" s="44">
        <v>581</v>
      </c>
      <c r="N71" s="44">
        <v>581</v>
      </c>
      <c r="O71" s="43">
        <v>34</v>
      </c>
      <c r="P71" s="21">
        <v>462583.5</v>
      </c>
      <c r="Q71" s="22">
        <v>117958.79</v>
      </c>
      <c r="R71" s="15"/>
      <c r="S71" s="22"/>
      <c r="T71" s="22">
        <v>117958.79</v>
      </c>
      <c r="U71" s="22">
        <v>117958.79</v>
      </c>
      <c r="V71" s="22">
        <f t="shared" si="3"/>
        <v>0</v>
      </c>
      <c r="W71" s="21">
        <v>137618.59</v>
      </c>
      <c r="X71" s="21">
        <v>137618.59</v>
      </c>
      <c r="Y71" s="21">
        <v>137618.59</v>
      </c>
      <c r="Z71" s="21">
        <v>0</v>
      </c>
      <c r="AA71" s="21">
        <v>0</v>
      </c>
      <c r="AB71" s="21">
        <f t="shared" si="1"/>
        <v>0</v>
      </c>
      <c r="AC71" s="21">
        <v>137618.59</v>
      </c>
      <c r="AD71" s="21">
        <v>285228.12</v>
      </c>
      <c r="AE71" s="21">
        <v>137618.59</v>
      </c>
      <c r="AF71" s="21">
        <v>-147609.53</v>
      </c>
      <c r="AG71" s="21">
        <v>0</v>
      </c>
      <c r="AH71" s="21">
        <f t="shared" si="2"/>
        <v>0</v>
      </c>
      <c r="AI71" s="21">
        <v>69387.53</v>
      </c>
      <c r="AJ71" s="21">
        <v>69387.53</v>
      </c>
      <c r="AK71" s="21">
        <v>0</v>
      </c>
      <c r="AL71" s="30"/>
      <c r="AM71" s="22">
        <f t="shared" si="15"/>
        <v>505.55573770491804</v>
      </c>
      <c r="AN71" s="22">
        <v>29423.22</v>
      </c>
      <c r="AO71" s="23">
        <v>42004</v>
      </c>
    </row>
    <row r="72" spans="1:41" ht="45">
      <c r="A72" s="40">
        <v>42</v>
      </c>
      <c r="B72" s="40">
        <v>110505</v>
      </c>
      <c r="C72" s="41" t="s">
        <v>80</v>
      </c>
      <c r="D72" s="42">
        <v>1975</v>
      </c>
      <c r="E72" s="42" t="s">
        <v>35</v>
      </c>
      <c r="F72" s="42">
        <v>2</v>
      </c>
      <c r="G72" s="42">
        <v>2</v>
      </c>
      <c r="H72" s="43">
        <v>12</v>
      </c>
      <c r="I72" s="43">
        <v>4</v>
      </c>
      <c r="J72" s="43">
        <v>8</v>
      </c>
      <c r="K72" s="43"/>
      <c r="L72" s="44">
        <v>905.7</v>
      </c>
      <c r="M72" s="44">
        <v>563.6</v>
      </c>
      <c r="N72" s="44">
        <v>387.3</v>
      </c>
      <c r="O72" s="43">
        <v>37</v>
      </c>
      <c r="P72" s="21">
        <v>422423.61</v>
      </c>
      <c r="Q72" s="22">
        <v>107718.02</v>
      </c>
      <c r="R72" s="15"/>
      <c r="S72" s="22"/>
      <c r="T72" s="22">
        <v>107718.02</v>
      </c>
      <c r="U72" s="22">
        <v>107718.02</v>
      </c>
      <c r="V72" s="22">
        <f t="shared" si="3"/>
        <v>0</v>
      </c>
      <c r="W72" s="21">
        <v>125671.02</v>
      </c>
      <c r="X72" s="21">
        <v>125671.02</v>
      </c>
      <c r="Y72" s="21">
        <v>125671.02</v>
      </c>
      <c r="Z72" s="21">
        <v>0</v>
      </c>
      <c r="AA72" s="21">
        <v>0</v>
      </c>
      <c r="AB72" s="21">
        <f t="shared" si="1"/>
        <v>0</v>
      </c>
      <c r="AC72" s="21">
        <v>125671.02</v>
      </c>
      <c r="AD72" s="21">
        <v>234764.69</v>
      </c>
      <c r="AE72" s="21">
        <v>125671.02</v>
      </c>
      <c r="AF72" s="21">
        <v>-109093.67</v>
      </c>
      <c r="AG72" s="21">
        <v>0</v>
      </c>
      <c r="AH72" s="21">
        <f t="shared" si="2"/>
        <v>0</v>
      </c>
      <c r="AI72" s="21">
        <v>63363.55</v>
      </c>
      <c r="AJ72" s="21">
        <v>63363.55</v>
      </c>
      <c r="AK72" s="21">
        <v>0</v>
      </c>
      <c r="AL72" s="30"/>
      <c r="AM72" s="22">
        <f t="shared" si="15"/>
        <v>466.40566412719437</v>
      </c>
      <c r="AN72" s="22">
        <v>29423.22</v>
      </c>
      <c r="AO72" s="23">
        <v>42004</v>
      </c>
    </row>
    <row r="73" spans="1:41" ht="45">
      <c r="A73" s="40">
        <v>43</v>
      </c>
      <c r="B73" s="40">
        <v>110506</v>
      </c>
      <c r="C73" s="41" t="s">
        <v>81</v>
      </c>
      <c r="D73" s="42">
        <v>1977</v>
      </c>
      <c r="E73" s="42" t="s">
        <v>35</v>
      </c>
      <c r="F73" s="42">
        <v>2</v>
      </c>
      <c r="G73" s="42">
        <v>2</v>
      </c>
      <c r="H73" s="43">
        <v>12</v>
      </c>
      <c r="I73" s="43">
        <v>7</v>
      </c>
      <c r="J73" s="43">
        <v>5</v>
      </c>
      <c r="K73" s="43"/>
      <c r="L73" s="44">
        <v>895.5</v>
      </c>
      <c r="M73" s="44">
        <v>576.3</v>
      </c>
      <c r="N73" s="44">
        <v>254.8</v>
      </c>
      <c r="O73" s="43">
        <v>42</v>
      </c>
      <c r="P73" s="21">
        <v>434550.73</v>
      </c>
      <c r="Q73" s="22">
        <v>110810.43</v>
      </c>
      <c r="R73" s="15"/>
      <c r="S73" s="22"/>
      <c r="T73" s="22">
        <v>110810.43</v>
      </c>
      <c r="U73" s="22">
        <v>110810.43</v>
      </c>
      <c r="V73" s="22">
        <f t="shared" si="3"/>
        <v>0</v>
      </c>
      <c r="W73" s="21">
        <v>129278.84</v>
      </c>
      <c r="X73" s="21">
        <v>129278.84</v>
      </c>
      <c r="Y73" s="21">
        <v>129278.84</v>
      </c>
      <c r="Z73" s="21">
        <v>0</v>
      </c>
      <c r="AA73" s="21">
        <v>0</v>
      </c>
      <c r="AB73" s="21">
        <f t="shared" si="1"/>
        <v>0</v>
      </c>
      <c r="AC73" s="21">
        <v>129278.84</v>
      </c>
      <c r="AD73" s="21">
        <v>234764.69</v>
      </c>
      <c r="AE73" s="21">
        <v>129278.84</v>
      </c>
      <c r="AF73" s="21">
        <v>-105485.85</v>
      </c>
      <c r="AG73" s="21">
        <v>0</v>
      </c>
      <c r="AH73" s="21">
        <f t="shared" si="2"/>
        <v>0</v>
      </c>
      <c r="AI73" s="21">
        <v>65182.62</v>
      </c>
      <c r="AJ73" s="21">
        <v>65182.61</v>
      </c>
      <c r="AK73" s="21">
        <v>0.010000000002037268</v>
      </c>
      <c r="AL73" s="30"/>
      <c r="AM73" s="22">
        <f t="shared" si="15"/>
        <v>485.2604466778336</v>
      </c>
      <c r="AN73" s="22">
        <v>29423.22</v>
      </c>
      <c r="AO73" s="23">
        <v>42004</v>
      </c>
    </row>
    <row r="74" spans="1:41" ht="45">
      <c r="A74" s="40">
        <v>44</v>
      </c>
      <c r="B74" s="40">
        <v>110508</v>
      </c>
      <c r="C74" s="41" t="s">
        <v>82</v>
      </c>
      <c r="D74" s="42">
        <v>1983</v>
      </c>
      <c r="E74" s="42" t="s">
        <v>35</v>
      </c>
      <c r="F74" s="42">
        <v>2</v>
      </c>
      <c r="G74" s="42">
        <v>2</v>
      </c>
      <c r="H74" s="43">
        <v>12</v>
      </c>
      <c r="I74" s="43">
        <v>2</v>
      </c>
      <c r="J74" s="43">
        <v>10</v>
      </c>
      <c r="K74" s="43"/>
      <c r="L74" s="44">
        <v>933</v>
      </c>
      <c r="M74" s="44">
        <v>572</v>
      </c>
      <c r="N74" s="44">
        <v>572</v>
      </c>
      <c r="O74" s="43">
        <v>38</v>
      </c>
      <c r="P74" s="21">
        <v>417072.8</v>
      </c>
      <c r="Q74" s="22">
        <v>106353.56</v>
      </c>
      <c r="R74" s="15"/>
      <c r="S74" s="22"/>
      <c r="T74" s="22">
        <v>106353.56</v>
      </c>
      <c r="U74" s="22">
        <v>106353.56</v>
      </c>
      <c r="V74" s="22">
        <f t="shared" si="3"/>
        <v>0</v>
      </c>
      <c r="W74" s="21">
        <v>124079.15</v>
      </c>
      <c r="X74" s="21">
        <v>124079.15</v>
      </c>
      <c r="Y74" s="21">
        <v>124079.15</v>
      </c>
      <c r="Z74" s="21">
        <v>0</v>
      </c>
      <c r="AA74" s="21">
        <v>0</v>
      </c>
      <c r="AB74" s="21">
        <f t="shared" si="1"/>
        <v>0</v>
      </c>
      <c r="AC74" s="21">
        <v>124079.15</v>
      </c>
      <c r="AD74" s="21">
        <v>233887.06</v>
      </c>
      <c r="AE74" s="21">
        <v>124079.15</v>
      </c>
      <c r="AF74" s="21">
        <v>-109807.91</v>
      </c>
      <c r="AG74" s="21">
        <v>0</v>
      </c>
      <c r="AH74" s="21">
        <f t="shared" si="2"/>
        <v>0</v>
      </c>
      <c r="AI74" s="21">
        <v>62560.94</v>
      </c>
      <c r="AJ74" s="21">
        <v>62560.94</v>
      </c>
      <c r="AK74" s="21">
        <v>0</v>
      </c>
      <c r="AL74" s="30"/>
      <c r="AM74" s="22">
        <f t="shared" si="15"/>
        <v>447.02336548767414</v>
      </c>
      <c r="AN74" s="22">
        <v>29423.22</v>
      </c>
      <c r="AO74" s="23">
        <v>42004</v>
      </c>
    </row>
    <row r="75" spans="1:41" ht="45">
      <c r="A75" s="40">
        <v>45</v>
      </c>
      <c r="B75" s="40">
        <v>110509</v>
      </c>
      <c r="C75" s="41" t="s">
        <v>83</v>
      </c>
      <c r="D75" s="42">
        <v>1978</v>
      </c>
      <c r="E75" s="42" t="s">
        <v>35</v>
      </c>
      <c r="F75" s="42">
        <v>2</v>
      </c>
      <c r="G75" s="42">
        <v>2</v>
      </c>
      <c r="H75" s="43">
        <v>12</v>
      </c>
      <c r="I75" s="43">
        <v>3</v>
      </c>
      <c r="J75" s="43">
        <v>9</v>
      </c>
      <c r="K75" s="43"/>
      <c r="L75" s="44">
        <v>938</v>
      </c>
      <c r="M75" s="44">
        <v>573</v>
      </c>
      <c r="N75" s="44">
        <v>441</v>
      </c>
      <c r="O75" s="43">
        <v>34</v>
      </c>
      <c r="P75" s="21">
        <v>416391.31</v>
      </c>
      <c r="Q75" s="22">
        <v>106179.78</v>
      </c>
      <c r="R75" s="15"/>
      <c r="S75" s="22"/>
      <c r="T75" s="22">
        <v>106179.78</v>
      </c>
      <c r="U75" s="22">
        <v>106179.78</v>
      </c>
      <c r="V75" s="22">
        <f t="shared" si="3"/>
        <v>0</v>
      </c>
      <c r="W75" s="21">
        <v>123876.42</v>
      </c>
      <c r="X75" s="21">
        <v>123876.42</v>
      </c>
      <c r="Y75" s="21">
        <v>123876.42</v>
      </c>
      <c r="Z75" s="21">
        <v>0</v>
      </c>
      <c r="AA75" s="21">
        <v>0</v>
      </c>
      <c r="AB75" s="21">
        <f t="shared" si="1"/>
        <v>0</v>
      </c>
      <c r="AC75" s="21">
        <v>123876.42</v>
      </c>
      <c r="AD75" s="21">
        <v>236081.1</v>
      </c>
      <c r="AE75" s="21">
        <v>123876.42</v>
      </c>
      <c r="AF75" s="21">
        <v>-112204.68</v>
      </c>
      <c r="AG75" s="21">
        <v>0</v>
      </c>
      <c r="AH75" s="21">
        <f t="shared" si="2"/>
        <v>0</v>
      </c>
      <c r="AI75" s="21">
        <v>62458.69</v>
      </c>
      <c r="AJ75" s="21">
        <v>62458.69</v>
      </c>
      <c r="AK75" s="21">
        <v>0</v>
      </c>
      <c r="AL75" s="30"/>
      <c r="AM75" s="22">
        <f t="shared" si="15"/>
        <v>443.9139765458422</v>
      </c>
      <c r="AN75" s="22">
        <v>29423.22</v>
      </c>
      <c r="AO75" s="23">
        <v>42004</v>
      </c>
    </row>
    <row r="76" spans="1:41" ht="45">
      <c r="A76" s="40">
        <v>46</v>
      </c>
      <c r="B76" s="40">
        <v>110510</v>
      </c>
      <c r="C76" s="41" t="s">
        <v>84</v>
      </c>
      <c r="D76" s="42">
        <v>1982</v>
      </c>
      <c r="E76" s="42" t="s">
        <v>35</v>
      </c>
      <c r="F76" s="42">
        <v>5</v>
      </c>
      <c r="G76" s="42">
        <v>1</v>
      </c>
      <c r="H76" s="43">
        <v>19</v>
      </c>
      <c r="I76" s="43">
        <v>5</v>
      </c>
      <c r="J76" s="43">
        <v>14</v>
      </c>
      <c r="K76" s="43"/>
      <c r="L76" s="44">
        <v>1097</v>
      </c>
      <c r="M76" s="44">
        <v>879</v>
      </c>
      <c r="N76" s="44">
        <v>659</v>
      </c>
      <c r="O76" s="43">
        <v>44</v>
      </c>
      <c r="P76" s="21">
        <v>219715.55</v>
      </c>
      <c r="Q76" s="22">
        <v>56027.46</v>
      </c>
      <c r="R76" s="15"/>
      <c r="S76" s="22"/>
      <c r="T76" s="22">
        <v>56027.46</v>
      </c>
      <c r="U76" s="22">
        <v>56027.46</v>
      </c>
      <c r="V76" s="22">
        <f t="shared" si="3"/>
        <v>0</v>
      </c>
      <c r="W76" s="21">
        <v>65365.38</v>
      </c>
      <c r="X76" s="21">
        <v>65365.38</v>
      </c>
      <c r="Y76" s="21">
        <v>65365.38</v>
      </c>
      <c r="Z76" s="21">
        <v>0</v>
      </c>
      <c r="AA76" s="21">
        <v>0</v>
      </c>
      <c r="AB76" s="21">
        <f t="shared" si="1"/>
        <v>0</v>
      </c>
      <c r="AC76" s="21">
        <v>65365.38</v>
      </c>
      <c r="AD76" s="21">
        <v>90380.5</v>
      </c>
      <c r="AE76" s="21">
        <v>65365.38</v>
      </c>
      <c r="AF76" s="21">
        <v>-25015.12</v>
      </c>
      <c r="AG76" s="21">
        <v>0</v>
      </c>
      <c r="AH76" s="21">
        <f t="shared" si="2"/>
        <v>0</v>
      </c>
      <c r="AI76" s="21">
        <v>32957.33</v>
      </c>
      <c r="AJ76" s="21">
        <v>32957.33</v>
      </c>
      <c r="AK76" s="21">
        <v>0</v>
      </c>
      <c r="AL76" s="30"/>
      <c r="AM76" s="22">
        <f t="shared" si="15"/>
        <v>200.28764813126708</v>
      </c>
      <c r="AN76" s="22">
        <v>29423.22</v>
      </c>
      <c r="AO76" s="23">
        <v>42004</v>
      </c>
    </row>
    <row r="77" spans="1:41" ht="30">
      <c r="A77" s="40">
        <v>47</v>
      </c>
      <c r="B77" s="40">
        <v>110986</v>
      </c>
      <c r="C77" s="41" t="s">
        <v>85</v>
      </c>
      <c r="D77" s="42">
        <v>1958</v>
      </c>
      <c r="E77" s="42" t="s">
        <v>35</v>
      </c>
      <c r="F77" s="42">
        <v>2</v>
      </c>
      <c r="G77" s="42">
        <v>2</v>
      </c>
      <c r="H77" s="43">
        <v>8</v>
      </c>
      <c r="I77" s="43">
        <v>2</v>
      </c>
      <c r="J77" s="43">
        <v>6</v>
      </c>
      <c r="K77" s="43"/>
      <c r="L77" s="44">
        <v>434</v>
      </c>
      <c r="M77" s="44">
        <v>395</v>
      </c>
      <c r="N77" s="44">
        <v>285</v>
      </c>
      <c r="O77" s="43">
        <v>22</v>
      </c>
      <c r="P77" s="21">
        <v>550155.6900000001</v>
      </c>
      <c r="Q77" s="22">
        <v>121321.69</v>
      </c>
      <c r="R77" s="15"/>
      <c r="S77" s="22"/>
      <c r="T77" s="22">
        <v>121321.69</v>
      </c>
      <c r="U77" s="22">
        <v>121321.69</v>
      </c>
      <c r="V77" s="22">
        <f t="shared" si="3"/>
        <v>0</v>
      </c>
      <c r="W77" s="21">
        <v>141542.40000000002</v>
      </c>
      <c r="X77" s="21">
        <v>160515.95</v>
      </c>
      <c r="Y77" s="21">
        <v>160515.95</v>
      </c>
      <c r="Z77" s="21">
        <v>-18973.54999999999</v>
      </c>
      <c r="AA77" s="21">
        <v>-18973.54999999999</v>
      </c>
      <c r="AB77" s="21">
        <f t="shared" si="1"/>
        <v>0</v>
      </c>
      <c r="AC77" s="21">
        <v>204768.26</v>
      </c>
      <c r="AD77" s="21">
        <v>260279.25</v>
      </c>
      <c r="AE77" s="21">
        <v>232217.15</v>
      </c>
      <c r="AF77" s="21">
        <f>AC77-AD77</f>
        <v>-55510.98999999999</v>
      </c>
      <c r="AG77" s="21">
        <f>AC77-AE77</f>
        <v>-27448.889999999985</v>
      </c>
      <c r="AH77" s="21">
        <f t="shared" si="2"/>
        <v>0</v>
      </c>
      <c r="AI77" s="21">
        <v>82523.34000000001</v>
      </c>
      <c r="AJ77" s="21">
        <v>93585.49</v>
      </c>
      <c r="AK77" s="21">
        <v>-11062.149999999994</v>
      </c>
      <c r="AL77" s="30"/>
      <c r="AM77" s="22">
        <f t="shared" si="15"/>
        <v>1267.6398387096776</v>
      </c>
      <c r="AN77" s="22">
        <v>29423.22</v>
      </c>
      <c r="AO77" s="23">
        <v>42004</v>
      </c>
    </row>
    <row r="78" spans="1:41" ht="15.75">
      <c r="A78" s="46" t="s">
        <v>51</v>
      </c>
      <c r="B78" s="46"/>
      <c r="C78" s="46"/>
      <c r="D78" s="46"/>
      <c r="E78" s="46"/>
      <c r="F78" s="46"/>
      <c r="G78" s="46"/>
      <c r="H78" s="47">
        <v>148</v>
      </c>
      <c r="I78" s="47">
        <v>37</v>
      </c>
      <c r="J78" s="47">
        <v>111</v>
      </c>
      <c r="K78" s="47">
        <v>0</v>
      </c>
      <c r="L78" s="48">
        <v>9858.2</v>
      </c>
      <c r="M78" s="48">
        <v>7464.9</v>
      </c>
      <c r="N78" s="48">
        <v>5586.1</v>
      </c>
      <c r="O78" s="47">
        <v>412</v>
      </c>
      <c r="P78" s="49">
        <f>SUM(P68:P77)</f>
        <v>4433450.29</v>
      </c>
      <c r="Q78" s="49">
        <f aca="true" t="shared" si="16" ref="Q78:AL78">SUM(Q68:Q77)</f>
        <v>1074557.79</v>
      </c>
      <c r="R78" s="15"/>
      <c r="S78" s="49">
        <f t="shared" si="16"/>
        <v>0</v>
      </c>
      <c r="T78" s="49">
        <f t="shared" si="16"/>
        <v>1074557.79</v>
      </c>
      <c r="U78" s="49">
        <f t="shared" si="16"/>
        <v>1074557.79</v>
      </c>
      <c r="V78" s="49">
        <f t="shared" si="3"/>
        <v>0</v>
      </c>
      <c r="W78" s="49">
        <f t="shared" si="16"/>
        <v>1253651.0100000002</v>
      </c>
      <c r="X78" s="49">
        <f t="shared" si="16"/>
        <v>1272624.56</v>
      </c>
      <c r="Y78" s="49">
        <f t="shared" si="16"/>
        <v>1272624.56</v>
      </c>
      <c r="Z78" s="49">
        <f t="shared" si="16"/>
        <v>-18973.54999999999</v>
      </c>
      <c r="AA78" s="49">
        <f t="shared" si="16"/>
        <v>-18973.54999999999</v>
      </c>
      <c r="AB78" s="49">
        <f t="shared" si="1"/>
        <v>0</v>
      </c>
      <c r="AC78" s="49">
        <f t="shared" si="16"/>
        <v>1440223.92</v>
      </c>
      <c r="AD78" s="49">
        <f t="shared" si="16"/>
        <v>2419633.88</v>
      </c>
      <c r="AE78" s="49">
        <f t="shared" si="16"/>
        <v>1467672.8099999998</v>
      </c>
      <c r="AF78" s="49">
        <f t="shared" si="16"/>
        <v>-979409.9600000001</v>
      </c>
      <c r="AG78" s="49">
        <f t="shared" si="16"/>
        <v>-27448.889999999985</v>
      </c>
      <c r="AH78" s="49">
        <f t="shared" si="2"/>
        <v>0</v>
      </c>
      <c r="AI78" s="49">
        <f t="shared" si="16"/>
        <v>665017.5699999998</v>
      </c>
      <c r="AJ78" s="49">
        <f t="shared" si="16"/>
        <v>676079.7099999998</v>
      </c>
      <c r="AK78" s="49">
        <f t="shared" si="16"/>
        <v>-11062.139999999992</v>
      </c>
      <c r="AL78" s="49">
        <f t="shared" si="16"/>
        <v>0</v>
      </c>
      <c r="AM78" s="25" t="s">
        <v>33</v>
      </c>
      <c r="AN78" s="25"/>
      <c r="AO78" s="25" t="s">
        <v>33</v>
      </c>
    </row>
    <row r="79" spans="1:41" ht="16.5">
      <c r="A79" s="50" t="s">
        <v>86</v>
      </c>
      <c r="B79" s="51"/>
      <c r="C79" s="51"/>
      <c r="D79" s="52"/>
      <c r="E79" s="51"/>
      <c r="F79" s="53"/>
      <c r="G79" s="53"/>
      <c r="H79" s="52"/>
      <c r="I79" s="52"/>
      <c r="J79" s="52"/>
      <c r="K79" s="52"/>
      <c r="L79" s="18"/>
      <c r="M79" s="18"/>
      <c r="N79" s="18"/>
      <c r="O79" s="52"/>
      <c r="P79" s="21"/>
      <c r="Q79" s="22"/>
      <c r="R79" s="15"/>
      <c r="S79" s="18"/>
      <c r="T79" s="22"/>
      <c r="U79" s="22"/>
      <c r="V79" s="22">
        <f t="shared" si="3"/>
        <v>0</v>
      </c>
      <c r="W79" s="21"/>
      <c r="X79" s="18"/>
      <c r="Y79" s="18"/>
      <c r="Z79" s="21"/>
      <c r="AA79" s="21"/>
      <c r="AB79" s="21">
        <f aca="true" t="shared" si="17" ref="AB79:AB142">Z79+X79-AA79-Y79</f>
        <v>0</v>
      </c>
      <c r="AC79" s="21"/>
      <c r="AD79" s="18"/>
      <c r="AE79" s="18"/>
      <c r="AF79" s="18"/>
      <c r="AG79" s="21"/>
      <c r="AH79" s="21">
        <f aca="true" t="shared" si="18" ref="AH79:AH142">AF79+AD79-AG79-AE79</f>
        <v>0</v>
      </c>
      <c r="AI79" s="21"/>
      <c r="AJ79" s="18"/>
      <c r="AK79" s="21"/>
      <c r="AL79" s="30"/>
      <c r="AM79" s="18"/>
      <c r="AN79" s="18"/>
      <c r="AO79" s="26"/>
    </row>
    <row r="80" spans="1:41" ht="30">
      <c r="A80" s="40">
        <v>48</v>
      </c>
      <c r="B80" s="40">
        <v>70551</v>
      </c>
      <c r="C80" s="41" t="s">
        <v>87</v>
      </c>
      <c r="D80" s="42">
        <v>1962</v>
      </c>
      <c r="E80" s="42" t="s">
        <v>39</v>
      </c>
      <c r="F80" s="42">
        <v>4</v>
      </c>
      <c r="G80" s="42">
        <v>3</v>
      </c>
      <c r="H80" s="43">
        <v>48</v>
      </c>
      <c r="I80" s="43">
        <v>10</v>
      </c>
      <c r="J80" s="43">
        <v>38</v>
      </c>
      <c r="K80" s="43"/>
      <c r="L80" s="44">
        <v>2207.8</v>
      </c>
      <c r="M80" s="44">
        <v>2056.5</v>
      </c>
      <c r="N80" s="44">
        <v>1609.5</v>
      </c>
      <c r="O80" s="43">
        <v>98</v>
      </c>
      <c r="P80" s="21">
        <v>504629.45</v>
      </c>
      <c r="Q80" s="22">
        <v>128680.51</v>
      </c>
      <c r="R80" s="15"/>
      <c r="S80" s="22"/>
      <c r="T80" s="22">
        <v>128680.51</v>
      </c>
      <c r="U80" s="22">
        <v>128680.51</v>
      </c>
      <c r="V80" s="22">
        <f aca="true" t="shared" si="19" ref="V80:V143">T80+R80-U80-S80</f>
        <v>0</v>
      </c>
      <c r="W80" s="21">
        <v>150127.26</v>
      </c>
      <c r="X80" s="21">
        <v>150127.26</v>
      </c>
      <c r="Y80" s="21">
        <v>150127.26</v>
      </c>
      <c r="Z80" s="21">
        <v>0</v>
      </c>
      <c r="AA80" s="21">
        <v>0</v>
      </c>
      <c r="AB80" s="21">
        <f t="shared" si="17"/>
        <v>0</v>
      </c>
      <c r="AC80" s="21">
        <v>150127.26</v>
      </c>
      <c r="AD80" s="21">
        <v>340787.33</v>
      </c>
      <c r="AE80" s="21">
        <v>150127.26</v>
      </c>
      <c r="AF80" s="21">
        <v>-190660.07</v>
      </c>
      <c r="AG80" s="21">
        <v>0</v>
      </c>
      <c r="AH80" s="21">
        <f t="shared" si="18"/>
        <v>0</v>
      </c>
      <c r="AI80" s="21">
        <v>75694.42</v>
      </c>
      <c r="AJ80" s="21">
        <v>75694.42</v>
      </c>
      <c r="AK80" s="21">
        <v>0</v>
      </c>
      <c r="AL80" s="30"/>
      <c r="AM80" s="22">
        <f aca="true" t="shared" si="20" ref="AM80:AM113">P80/L80</f>
        <v>228.56665005888212</v>
      </c>
      <c r="AN80" s="22">
        <v>29423.22</v>
      </c>
      <c r="AO80" s="23">
        <v>42004</v>
      </c>
    </row>
    <row r="81" spans="1:41" ht="30">
      <c r="A81" s="40">
        <v>49</v>
      </c>
      <c r="B81" s="40">
        <v>70365</v>
      </c>
      <c r="C81" s="41" t="s">
        <v>88</v>
      </c>
      <c r="D81" s="42">
        <v>1976</v>
      </c>
      <c r="E81" s="42" t="s">
        <v>35</v>
      </c>
      <c r="F81" s="42">
        <v>9</v>
      </c>
      <c r="G81" s="42">
        <v>1</v>
      </c>
      <c r="H81" s="43">
        <v>54</v>
      </c>
      <c r="I81" s="43">
        <v>1</v>
      </c>
      <c r="J81" s="43">
        <v>53</v>
      </c>
      <c r="K81" s="43"/>
      <c r="L81" s="44">
        <v>2916</v>
      </c>
      <c r="M81" s="44">
        <v>2338</v>
      </c>
      <c r="N81" s="44">
        <v>2294</v>
      </c>
      <c r="O81" s="43">
        <v>87</v>
      </c>
      <c r="P81" s="21">
        <v>262938.26</v>
      </c>
      <c r="Q81" s="22">
        <v>67049.25</v>
      </c>
      <c r="R81" s="15"/>
      <c r="S81" s="22"/>
      <c r="T81" s="22">
        <v>67049.25</v>
      </c>
      <c r="U81" s="22">
        <v>67049.25</v>
      </c>
      <c r="V81" s="22">
        <f t="shared" si="19"/>
        <v>0</v>
      </c>
      <c r="W81" s="21">
        <v>78224.14</v>
      </c>
      <c r="X81" s="21">
        <v>78224.14</v>
      </c>
      <c r="Y81" s="21">
        <v>78224.14</v>
      </c>
      <c r="Z81" s="21">
        <v>0</v>
      </c>
      <c r="AA81" s="21">
        <v>0</v>
      </c>
      <c r="AB81" s="21">
        <f t="shared" si="17"/>
        <v>0</v>
      </c>
      <c r="AC81" s="21">
        <v>78224.14</v>
      </c>
      <c r="AD81" s="21">
        <v>204938.95</v>
      </c>
      <c r="AE81" s="21">
        <v>78224.14</v>
      </c>
      <c r="AF81" s="21">
        <v>-126714.81000000001</v>
      </c>
      <c r="AG81" s="21">
        <v>0</v>
      </c>
      <c r="AH81" s="21">
        <f t="shared" si="18"/>
        <v>0</v>
      </c>
      <c r="AI81" s="21">
        <v>39440.73</v>
      </c>
      <c r="AJ81" s="21">
        <v>39440.73</v>
      </c>
      <c r="AK81" s="21">
        <v>0</v>
      </c>
      <c r="AL81" s="30"/>
      <c r="AM81" s="22">
        <f t="shared" si="20"/>
        <v>90.17087105624142</v>
      </c>
      <c r="AN81" s="22">
        <v>29423.22</v>
      </c>
      <c r="AO81" s="23">
        <v>42004</v>
      </c>
    </row>
    <row r="82" spans="1:41" ht="30">
      <c r="A82" s="40">
        <v>50</v>
      </c>
      <c r="B82" s="40">
        <v>114565</v>
      </c>
      <c r="C82" s="41" t="s">
        <v>89</v>
      </c>
      <c r="D82" s="42">
        <v>1969</v>
      </c>
      <c r="E82" s="42" t="s">
        <v>39</v>
      </c>
      <c r="F82" s="42">
        <v>5</v>
      </c>
      <c r="G82" s="42">
        <v>4</v>
      </c>
      <c r="H82" s="43">
        <v>58</v>
      </c>
      <c r="I82" s="43">
        <v>7</v>
      </c>
      <c r="J82" s="43">
        <v>51</v>
      </c>
      <c r="K82" s="43"/>
      <c r="L82" s="44">
        <v>3809.5</v>
      </c>
      <c r="M82" s="44">
        <v>2256.8</v>
      </c>
      <c r="N82" s="44">
        <v>2225</v>
      </c>
      <c r="O82" s="43">
        <v>113</v>
      </c>
      <c r="P82" s="21">
        <v>575634.05</v>
      </c>
      <c r="Q82" s="22">
        <v>146786.68</v>
      </c>
      <c r="R82" s="15"/>
      <c r="S82" s="22"/>
      <c r="T82" s="22">
        <v>146786.68</v>
      </c>
      <c r="U82" s="22">
        <v>146786.68</v>
      </c>
      <c r="V82" s="22">
        <f t="shared" si="19"/>
        <v>0</v>
      </c>
      <c r="W82" s="21">
        <v>171251.13</v>
      </c>
      <c r="X82" s="21">
        <v>171251.13</v>
      </c>
      <c r="Y82" s="21">
        <v>171251.13</v>
      </c>
      <c r="Z82" s="21">
        <v>0</v>
      </c>
      <c r="AA82" s="21">
        <v>0</v>
      </c>
      <c r="AB82" s="21">
        <f t="shared" si="17"/>
        <v>0</v>
      </c>
      <c r="AC82" s="21">
        <v>171251.13</v>
      </c>
      <c r="AD82" s="21">
        <v>337710.02</v>
      </c>
      <c r="AE82" s="21">
        <v>171251.13</v>
      </c>
      <c r="AF82" s="21">
        <v>-166458.89</v>
      </c>
      <c r="AG82" s="21">
        <v>0</v>
      </c>
      <c r="AH82" s="21">
        <f t="shared" si="18"/>
        <v>0</v>
      </c>
      <c r="AI82" s="21">
        <v>86345.11</v>
      </c>
      <c r="AJ82" s="21">
        <v>86345.11</v>
      </c>
      <c r="AK82" s="21">
        <v>0</v>
      </c>
      <c r="AL82" s="30"/>
      <c r="AM82" s="22">
        <f t="shared" si="20"/>
        <v>151.10488253051582</v>
      </c>
      <c r="AN82" s="22">
        <v>29423.22</v>
      </c>
      <c r="AO82" s="23">
        <v>42004</v>
      </c>
    </row>
    <row r="83" spans="1:41" ht="30">
      <c r="A83" s="40">
        <v>51</v>
      </c>
      <c r="B83" s="40">
        <v>70367</v>
      </c>
      <c r="C83" s="41" t="s">
        <v>90</v>
      </c>
      <c r="D83" s="42">
        <v>1971</v>
      </c>
      <c r="E83" s="42" t="s">
        <v>39</v>
      </c>
      <c r="F83" s="42">
        <v>5</v>
      </c>
      <c r="G83" s="42">
        <v>8</v>
      </c>
      <c r="H83" s="43">
        <v>118</v>
      </c>
      <c r="I83" s="43">
        <v>17</v>
      </c>
      <c r="J83" s="43">
        <v>101</v>
      </c>
      <c r="K83" s="43"/>
      <c r="L83" s="44">
        <v>6937</v>
      </c>
      <c r="M83" s="44">
        <v>5254.3</v>
      </c>
      <c r="N83" s="44">
        <v>4458.9</v>
      </c>
      <c r="O83" s="43">
        <v>256</v>
      </c>
      <c r="P83" s="21">
        <v>1028146.7571428572</v>
      </c>
      <c r="Q83" s="22">
        <v>262177.42</v>
      </c>
      <c r="R83" s="15"/>
      <c r="S83" s="22"/>
      <c r="T83" s="22">
        <v>262177.42</v>
      </c>
      <c r="U83" s="22">
        <v>262177.42</v>
      </c>
      <c r="V83" s="22">
        <f t="shared" si="19"/>
        <v>0</v>
      </c>
      <c r="W83" s="21">
        <v>305873.66</v>
      </c>
      <c r="X83" s="21">
        <v>133996.12</v>
      </c>
      <c r="Y83" s="21">
        <v>0</v>
      </c>
      <c r="Z83" s="21">
        <v>171877.53999999998</v>
      </c>
      <c r="AA83" s="21">
        <v>305873.66</v>
      </c>
      <c r="AB83" s="21">
        <f t="shared" si="17"/>
        <v>0</v>
      </c>
      <c r="AC83" s="21">
        <v>305873.66</v>
      </c>
      <c r="AD83" s="21">
        <v>669980.61</v>
      </c>
      <c r="AE83" s="21">
        <v>0</v>
      </c>
      <c r="AF83" s="21">
        <v>-364106.95</v>
      </c>
      <c r="AG83" s="21">
        <v>305873.66</v>
      </c>
      <c r="AH83" s="21">
        <f t="shared" si="18"/>
        <v>0</v>
      </c>
      <c r="AI83" s="21">
        <v>154222.0171428572</v>
      </c>
      <c r="AJ83" s="21">
        <v>0</v>
      </c>
      <c r="AK83" s="21">
        <v>154222.0171428572</v>
      </c>
      <c r="AL83" s="30"/>
      <c r="AM83" s="22">
        <f t="shared" si="20"/>
        <v>148.21201631005582</v>
      </c>
      <c r="AN83" s="22">
        <v>29423.22</v>
      </c>
      <c r="AO83" s="23">
        <v>42369</v>
      </c>
    </row>
    <row r="84" spans="1:41" ht="30">
      <c r="A84" s="40">
        <v>52</v>
      </c>
      <c r="B84" s="40">
        <v>70181</v>
      </c>
      <c r="C84" s="41" t="s">
        <v>91</v>
      </c>
      <c r="D84" s="42">
        <v>1963</v>
      </c>
      <c r="E84" s="42" t="s">
        <v>39</v>
      </c>
      <c r="F84" s="42">
        <v>5</v>
      </c>
      <c r="G84" s="42">
        <v>4</v>
      </c>
      <c r="H84" s="43">
        <v>80</v>
      </c>
      <c r="I84" s="43">
        <v>13</v>
      </c>
      <c r="J84" s="43">
        <v>67</v>
      </c>
      <c r="K84" s="43"/>
      <c r="L84" s="44">
        <v>4430.8</v>
      </c>
      <c r="M84" s="44">
        <v>3500.6</v>
      </c>
      <c r="N84" s="44">
        <v>2879.6</v>
      </c>
      <c r="O84" s="43">
        <v>170</v>
      </c>
      <c r="P84" s="21">
        <v>659055.81</v>
      </c>
      <c r="Q84" s="22">
        <v>168059.23</v>
      </c>
      <c r="R84" s="15"/>
      <c r="S84" s="22"/>
      <c r="T84" s="22">
        <v>168059.23</v>
      </c>
      <c r="U84" s="22">
        <v>168059.23</v>
      </c>
      <c r="V84" s="22">
        <f t="shared" si="19"/>
        <v>0</v>
      </c>
      <c r="W84" s="21">
        <v>196069.1</v>
      </c>
      <c r="X84" s="21">
        <v>196069.1</v>
      </c>
      <c r="Y84" s="21">
        <v>196069.1</v>
      </c>
      <c r="Z84" s="21">
        <v>0</v>
      </c>
      <c r="AA84" s="21">
        <v>0</v>
      </c>
      <c r="AB84" s="21">
        <f t="shared" si="17"/>
        <v>0</v>
      </c>
      <c r="AC84" s="21">
        <v>196069.1</v>
      </c>
      <c r="AD84" s="21">
        <v>430575.31</v>
      </c>
      <c r="AE84" s="21">
        <v>196069.1</v>
      </c>
      <c r="AF84" s="21">
        <v>-234506.21</v>
      </c>
      <c r="AG84" s="21">
        <v>0</v>
      </c>
      <c r="AH84" s="21">
        <f t="shared" si="18"/>
        <v>0</v>
      </c>
      <c r="AI84" s="21">
        <v>98858.38</v>
      </c>
      <c r="AJ84" s="21">
        <v>98858.38</v>
      </c>
      <c r="AK84" s="21">
        <v>0</v>
      </c>
      <c r="AL84" s="30"/>
      <c r="AM84" s="22">
        <f t="shared" si="20"/>
        <v>148.74420194998646</v>
      </c>
      <c r="AN84" s="22">
        <v>29423.22</v>
      </c>
      <c r="AO84" s="23">
        <v>42004</v>
      </c>
    </row>
    <row r="85" spans="1:41" ht="30">
      <c r="A85" s="40">
        <v>53</v>
      </c>
      <c r="B85" s="40">
        <v>114554</v>
      </c>
      <c r="C85" s="41" t="s">
        <v>92</v>
      </c>
      <c r="D85" s="42">
        <v>1971</v>
      </c>
      <c r="E85" s="42" t="s">
        <v>39</v>
      </c>
      <c r="F85" s="42">
        <v>5</v>
      </c>
      <c r="G85" s="42">
        <v>4</v>
      </c>
      <c r="H85" s="43">
        <v>55</v>
      </c>
      <c r="I85" s="43">
        <v>14</v>
      </c>
      <c r="J85" s="43">
        <v>41</v>
      </c>
      <c r="K85" s="43"/>
      <c r="L85" s="44">
        <v>3779</v>
      </c>
      <c r="M85" s="44">
        <v>2543.4</v>
      </c>
      <c r="N85" s="44">
        <v>1865.3</v>
      </c>
      <c r="O85" s="43">
        <v>127</v>
      </c>
      <c r="P85" s="21">
        <v>507021.7442857143</v>
      </c>
      <c r="Q85" s="22">
        <v>129290.55</v>
      </c>
      <c r="R85" s="15"/>
      <c r="S85" s="22"/>
      <c r="T85" s="22">
        <v>129290.55</v>
      </c>
      <c r="U85" s="22">
        <v>129290.55</v>
      </c>
      <c r="V85" s="22">
        <f t="shared" si="19"/>
        <v>0</v>
      </c>
      <c r="W85" s="21">
        <v>150838.97</v>
      </c>
      <c r="X85" s="21">
        <v>74304.49</v>
      </c>
      <c r="Y85" s="21">
        <v>0</v>
      </c>
      <c r="Z85" s="21">
        <v>76534.48</v>
      </c>
      <c r="AA85" s="21">
        <v>150838.97</v>
      </c>
      <c r="AB85" s="21">
        <f t="shared" si="17"/>
        <v>0</v>
      </c>
      <c r="AC85" s="21">
        <v>150838.97</v>
      </c>
      <c r="AD85" s="21">
        <v>371522.43</v>
      </c>
      <c r="AE85" s="21">
        <v>0</v>
      </c>
      <c r="AF85" s="21">
        <v>-220683.46</v>
      </c>
      <c r="AG85" s="21">
        <v>150838.97</v>
      </c>
      <c r="AH85" s="21">
        <f t="shared" si="18"/>
        <v>0</v>
      </c>
      <c r="AI85" s="21">
        <v>76053.2542857143</v>
      </c>
      <c r="AJ85" s="21">
        <v>0</v>
      </c>
      <c r="AK85" s="21">
        <v>76053.2542857143</v>
      </c>
      <c r="AL85" s="30"/>
      <c r="AM85" s="22">
        <f t="shared" si="20"/>
        <v>134.16823082448116</v>
      </c>
      <c r="AN85" s="22">
        <v>29423.22</v>
      </c>
      <c r="AO85" s="23">
        <v>42369</v>
      </c>
    </row>
    <row r="86" spans="1:41" ht="30">
      <c r="A86" s="40">
        <v>54</v>
      </c>
      <c r="B86" s="40">
        <v>70549</v>
      </c>
      <c r="C86" s="41" t="s">
        <v>93</v>
      </c>
      <c r="D86" s="42">
        <v>1961</v>
      </c>
      <c r="E86" s="42" t="s">
        <v>35</v>
      </c>
      <c r="F86" s="42">
        <v>5</v>
      </c>
      <c r="G86" s="42">
        <v>3</v>
      </c>
      <c r="H86" s="43">
        <v>60</v>
      </c>
      <c r="I86" s="43">
        <v>5</v>
      </c>
      <c r="J86" s="43">
        <v>55</v>
      </c>
      <c r="K86" s="43"/>
      <c r="L86" s="44">
        <v>3277</v>
      </c>
      <c r="M86" s="44">
        <v>2519.9</v>
      </c>
      <c r="N86" s="44">
        <v>2312.6</v>
      </c>
      <c r="O86" s="43">
        <v>95</v>
      </c>
      <c r="P86" s="21">
        <v>554914.44</v>
      </c>
      <c r="Q86" s="22">
        <v>141503.19</v>
      </c>
      <c r="R86" s="15"/>
      <c r="S86" s="22"/>
      <c r="T86" s="22">
        <v>141503.19</v>
      </c>
      <c r="U86" s="22">
        <v>141503.19</v>
      </c>
      <c r="V86" s="22">
        <f t="shared" si="19"/>
        <v>0</v>
      </c>
      <c r="W86" s="21">
        <v>165087.05</v>
      </c>
      <c r="X86" s="21">
        <v>165087.05</v>
      </c>
      <c r="Y86" s="21">
        <v>165087.05</v>
      </c>
      <c r="Z86" s="21">
        <v>0</v>
      </c>
      <c r="AA86" s="21">
        <v>0</v>
      </c>
      <c r="AB86" s="21">
        <f t="shared" si="17"/>
        <v>0</v>
      </c>
      <c r="AC86" s="21">
        <v>165087.05</v>
      </c>
      <c r="AD86" s="21">
        <v>320139.57</v>
      </c>
      <c r="AE86" s="21">
        <v>165087.05</v>
      </c>
      <c r="AF86" s="21">
        <v>-155052.52000000002</v>
      </c>
      <c r="AG86" s="21">
        <v>0</v>
      </c>
      <c r="AH86" s="21">
        <f t="shared" si="18"/>
        <v>0</v>
      </c>
      <c r="AI86" s="21">
        <v>83237.15</v>
      </c>
      <c r="AJ86" s="21">
        <v>83237.15</v>
      </c>
      <c r="AK86" s="21">
        <v>0</v>
      </c>
      <c r="AL86" s="30"/>
      <c r="AM86" s="22">
        <f t="shared" si="20"/>
        <v>169.33611229783338</v>
      </c>
      <c r="AN86" s="22">
        <v>29423.22</v>
      </c>
      <c r="AO86" s="23">
        <v>42004</v>
      </c>
    </row>
    <row r="87" spans="1:41" ht="30">
      <c r="A87" s="40">
        <v>55</v>
      </c>
      <c r="B87" s="40">
        <v>107473</v>
      </c>
      <c r="C87" s="41" t="s">
        <v>94</v>
      </c>
      <c r="D87" s="42">
        <v>1975</v>
      </c>
      <c r="E87" s="42" t="s">
        <v>39</v>
      </c>
      <c r="F87" s="42">
        <v>5</v>
      </c>
      <c r="G87" s="42">
        <v>5</v>
      </c>
      <c r="H87" s="43">
        <v>78</v>
      </c>
      <c r="I87" s="43">
        <v>17</v>
      </c>
      <c r="J87" s="43">
        <v>61</v>
      </c>
      <c r="K87" s="43"/>
      <c r="L87" s="44">
        <v>3991.76</v>
      </c>
      <c r="M87" s="44">
        <v>3448.8</v>
      </c>
      <c r="N87" s="44">
        <v>2790.4</v>
      </c>
      <c r="O87" s="43">
        <v>169</v>
      </c>
      <c r="P87" s="21">
        <v>533189.2200000001</v>
      </c>
      <c r="Q87" s="22">
        <v>135963.25</v>
      </c>
      <c r="R87" s="15"/>
      <c r="S87" s="22"/>
      <c r="T87" s="22">
        <v>135963.25</v>
      </c>
      <c r="U87" s="22">
        <v>135963.25</v>
      </c>
      <c r="V87" s="22">
        <f t="shared" si="19"/>
        <v>0</v>
      </c>
      <c r="W87" s="21">
        <v>158623.79</v>
      </c>
      <c r="X87" s="21">
        <v>158623.79</v>
      </c>
      <c r="Y87" s="21">
        <v>158623.79</v>
      </c>
      <c r="Z87" s="21">
        <v>0</v>
      </c>
      <c r="AA87" s="21">
        <v>0</v>
      </c>
      <c r="AB87" s="21">
        <f t="shared" si="17"/>
        <v>0</v>
      </c>
      <c r="AC87" s="21">
        <v>158623.79</v>
      </c>
      <c r="AD87" s="21">
        <v>464673.9</v>
      </c>
      <c r="AE87" s="21">
        <v>158623.79</v>
      </c>
      <c r="AF87" s="21">
        <v>-306050.11</v>
      </c>
      <c r="AG87" s="21">
        <v>0</v>
      </c>
      <c r="AH87" s="21">
        <f t="shared" si="18"/>
        <v>0</v>
      </c>
      <c r="AI87" s="21">
        <v>79978.39</v>
      </c>
      <c r="AJ87" s="21">
        <v>79978.39</v>
      </c>
      <c r="AK87" s="21">
        <v>0</v>
      </c>
      <c r="AL87" s="30"/>
      <c r="AM87" s="22">
        <f t="shared" si="20"/>
        <v>133.57246427640942</v>
      </c>
      <c r="AN87" s="22">
        <v>29423.22</v>
      </c>
      <c r="AO87" s="23">
        <v>42004</v>
      </c>
    </row>
    <row r="88" spans="1:41" ht="30">
      <c r="A88" s="40">
        <v>56</v>
      </c>
      <c r="B88" s="40">
        <v>107471</v>
      </c>
      <c r="C88" s="41" t="s">
        <v>95</v>
      </c>
      <c r="D88" s="42">
        <v>1969</v>
      </c>
      <c r="E88" s="42" t="s">
        <v>39</v>
      </c>
      <c r="F88" s="42">
        <v>5</v>
      </c>
      <c r="G88" s="42">
        <v>4</v>
      </c>
      <c r="H88" s="43">
        <v>60</v>
      </c>
      <c r="I88" s="43">
        <v>18</v>
      </c>
      <c r="J88" s="43">
        <v>42</v>
      </c>
      <c r="K88" s="43"/>
      <c r="L88" s="44">
        <v>2772.5</v>
      </c>
      <c r="M88" s="44">
        <v>2497.5</v>
      </c>
      <c r="N88" s="44">
        <v>1731.8</v>
      </c>
      <c r="O88" s="43">
        <v>131</v>
      </c>
      <c r="P88" s="21">
        <v>455626.56999999995</v>
      </c>
      <c r="Q88" s="22">
        <v>116184.78000000001</v>
      </c>
      <c r="R88" s="15"/>
      <c r="S88" s="22"/>
      <c r="T88" s="22">
        <v>116184.78000000001</v>
      </c>
      <c r="U88" s="22">
        <v>116184.78000000001</v>
      </c>
      <c r="V88" s="22">
        <f t="shared" si="19"/>
        <v>0</v>
      </c>
      <c r="W88" s="21">
        <v>135548.91</v>
      </c>
      <c r="X88" s="21">
        <v>170408.82</v>
      </c>
      <c r="Y88" s="21">
        <v>170408.82</v>
      </c>
      <c r="Z88" s="21">
        <v>-34859.91</v>
      </c>
      <c r="AA88" s="21">
        <v>-34859.91</v>
      </c>
      <c r="AB88" s="21">
        <f t="shared" si="17"/>
        <v>0</v>
      </c>
      <c r="AC88" s="21">
        <v>135548.91</v>
      </c>
      <c r="AD88" s="21">
        <v>327584.68</v>
      </c>
      <c r="AE88" s="21">
        <v>170408.82</v>
      </c>
      <c r="AF88" s="21">
        <v>-192035.77</v>
      </c>
      <c r="AG88" s="21">
        <v>-34859.91</v>
      </c>
      <c r="AH88" s="21">
        <f t="shared" si="18"/>
        <v>0</v>
      </c>
      <c r="AI88" s="21">
        <v>68343.97</v>
      </c>
      <c r="AJ88" s="21">
        <v>85920.42</v>
      </c>
      <c r="AK88" s="21">
        <v>-17576.449999999997</v>
      </c>
      <c r="AL88" s="30"/>
      <c r="AM88" s="22">
        <f t="shared" si="20"/>
        <v>164.33780703336336</v>
      </c>
      <c r="AN88" s="22">
        <v>29423.22</v>
      </c>
      <c r="AO88" s="23">
        <v>42004</v>
      </c>
    </row>
    <row r="89" spans="1:41" ht="30">
      <c r="A89" s="40">
        <v>57</v>
      </c>
      <c r="B89" s="40">
        <v>70509</v>
      </c>
      <c r="C89" s="41" t="s">
        <v>96</v>
      </c>
      <c r="D89" s="42">
        <v>1982</v>
      </c>
      <c r="E89" s="42" t="s">
        <v>97</v>
      </c>
      <c r="F89" s="42">
        <v>5</v>
      </c>
      <c r="G89" s="42">
        <v>4</v>
      </c>
      <c r="H89" s="43">
        <v>79</v>
      </c>
      <c r="I89" s="43">
        <v>13</v>
      </c>
      <c r="J89" s="43">
        <v>66</v>
      </c>
      <c r="K89" s="43"/>
      <c r="L89" s="44">
        <v>6158</v>
      </c>
      <c r="M89" s="44">
        <v>4550.3</v>
      </c>
      <c r="N89" s="44">
        <v>3776.6</v>
      </c>
      <c r="O89" s="43">
        <v>204</v>
      </c>
      <c r="P89" s="21">
        <v>896387.8600000001</v>
      </c>
      <c r="Q89" s="22">
        <v>228578.91</v>
      </c>
      <c r="R89" s="15"/>
      <c r="S89" s="22"/>
      <c r="T89" s="22">
        <v>228578.91</v>
      </c>
      <c r="U89" s="22">
        <v>228578.91</v>
      </c>
      <c r="V89" s="22">
        <f t="shared" si="19"/>
        <v>0</v>
      </c>
      <c r="W89" s="21">
        <v>266675.39</v>
      </c>
      <c r="X89" s="21">
        <v>266675.39</v>
      </c>
      <c r="Y89" s="21">
        <v>266675.39</v>
      </c>
      <c r="Z89" s="21">
        <v>0</v>
      </c>
      <c r="AA89" s="21">
        <v>0</v>
      </c>
      <c r="AB89" s="21">
        <f t="shared" si="17"/>
        <v>0</v>
      </c>
      <c r="AC89" s="21">
        <v>266675.39</v>
      </c>
      <c r="AD89" s="21">
        <v>536295.83</v>
      </c>
      <c r="AE89" s="21">
        <v>266675.39</v>
      </c>
      <c r="AF89" s="21">
        <v>-269620.43999999994</v>
      </c>
      <c r="AG89" s="21">
        <v>0</v>
      </c>
      <c r="AH89" s="21">
        <f t="shared" si="18"/>
        <v>0</v>
      </c>
      <c r="AI89" s="21">
        <v>134458.17</v>
      </c>
      <c r="AJ89" s="21">
        <v>134458.17</v>
      </c>
      <c r="AK89" s="21">
        <v>0</v>
      </c>
      <c r="AL89" s="30"/>
      <c r="AM89" s="22">
        <f t="shared" si="20"/>
        <v>145.56477102955506</v>
      </c>
      <c r="AN89" s="22">
        <v>29423.22</v>
      </c>
      <c r="AO89" s="23">
        <v>42004</v>
      </c>
    </row>
    <row r="90" spans="1:41" ht="30">
      <c r="A90" s="40" t="s">
        <v>98</v>
      </c>
      <c r="B90" s="40">
        <v>70509</v>
      </c>
      <c r="C90" s="41" t="s">
        <v>96</v>
      </c>
      <c r="D90" s="42">
        <v>1982</v>
      </c>
      <c r="E90" s="42" t="s">
        <v>97</v>
      </c>
      <c r="F90" s="42">
        <v>5</v>
      </c>
      <c r="G90" s="42">
        <v>4</v>
      </c>
      <c r="H90" s="43">
        <v>79</v>
      </c>
      <c r="I90" s="43">
        <v>13</v>
      </c>
      <c r="J90" s="43">
        <v>66</v>
      </c>
      <c r="K90" s="43"/>
      <c r="L90" s="44">
        <v>6158</v>
      </c>
      <c r="M90" s="44">
        <v>4550.3</v>
      </c>
      <c r="N90" s="44">
        <v>3776.6</v>
      </c>
      <c r="O90" s="43">
        <v>204</v>
      </c>
      <c r="P90" s="21">
        <v>8755677.368571427</v>
      </c>
      <c r="Q90" s="22">
        <v>2232697.73</v>
      </c>
      <c r="R90" s="15"/>
      <c r="S90" s="22"/>
      <c r="T90" s="22">
        <v>2232697.73</v>
      </c>
      <c r="U90" s="22">
        <v>2232697.73</v>
      </c>
      <c r="V90" s="22">
        <f t="shared" si="19"/>
        <v>0</v>
      </c>
      <c r="W90" s="21">
        <v>2604814.02</v>
      </c>
      <c r="X90" s="21">
        <v>583230.78</v>
      </c>
      <c r="Y90" s="21">
        <v>0</v>
      </c>
      <c r="Z90" s="21">
        <v>2021583.24</v>
      </c>
      <c r="AA90" s="21">
        <v>2604814.02</v>
      </c>
      <c r="AB90" s="21">
        <f t="shared" si="17"/>
        <v>0</v>
      </c>
      <c r="AC90" s="21">
        <v>2604814.02</v>
      </c>
      <c r="AD90" s="21">
        <v>0</v>
      </c>
      <c r="AE90" s="21">
        <v>0</v>
      </c>
      <c r="AF90" s="21">
        <v>2604814.02</v>
      </c>
      <c r="AG90" s="21">
        <v>2604814.02</v>
      </c>
      <c r="AH90" s="21">
        <f t="shared" si="18"/>
        <v>0</v>
      </c>
      <c r="AI90" s="21">
        <v>1313351.598571428</v>
      </c>
      <c r="AJ90" s="21">
        <v>0</v>
      </c>
      <c r="AK90" s="21">
        <v>1313351.598571428</v>
      </c>
      <c r="AL90" s="30"/>
      <c r="AM90" s="22">
        <f t="shared" si="20"/>
        <v>1421.837831856354</v>
      </c>
      <c r="AN90" s="22">
        <v>29423.22</v>
      </c>
      <c r="AO90" s="23">
        <v>42369</v>
      </c>
    </row>
    <row r="91" spans="1:41" ht="45">
      <c r="A91" s="40">
        <v>58</v>
      </c>
      <c r="B91" s="40">
        <v>114595</v>
      </c>
      <c r="C91" s="41" t="s">
        <v>99</v>
      </c>
      <c r="D91" s="42">
        <v>1964</v>
      </c>
      <c r="E91" s="42" t="s">
        <v>35</v>
      </c>
      <c r="F91" s="42">
        <v>5</v>
      </c>
      <c r="G91" s="42">
        <v>4</v>
      </c>
      <c r="H91" s="43">
        <v>74</v>
      </c>
      <c r="I91" s="43">
        <v>11</v>
      </c>
      <c r="J91" s="43">
        <v>63</v>
      </c>
      <c r="K91" s="43"/>
      <c r="L91" s="44">
        <v>3835.4</v>
      </c>
      <c r="M91" s="44">
        <v>3040.7</v>
      </c>
      <c r="N91" s="44">
        <v>2465.6</v>
      </c>
      <c r="O91" s="43">
        <v>152</v>
      </c>
      <c r="P91" s="21">
        <v>663731.2899999998</v>
      </c>
      <c r="Q91" s="22">
        <v>169251.4699999999</v>
      </c>
      <c r="R91" s="15"/>
      <c r="S91" s="22"/>
      <c r="T91" s="22">
        <v>169251.4699999999</v>
      </c>
      <c r="U91" s="22">
        <v>169251.4699999999</v>
      </c>
      <c r="V91" s="22">
        <f t="shared" si="19"/>
        <v>0</v>
      </c>
      <c r="W91" s="21">
        <v>197460.06</v>
      </c>
      <c r="X91" s="21">
        <v>92908.11</v>
      </c>
      <c r="Y91" s="21">
        <v>0</v>
      </c>
      <c r="Z91" s="21">
        <v>104551.95</v>
      </c>
      <c r="AA91" s="21">
        <v>197460.06</v>
      </c>
      <c r="AB91" s="21">
        <f t="shared" si="17"/>
        <v>0</v>
      </c>
      <c r="AC91" s="21">
        <v>197460.06</v>
      </c>
      <c r="AD91" s="21">
        <v>464540.57</v>
      </c>
      <c r="AE91" s="21">
        <v>0</v>
      </c>
      <c r="AF91" s="21">
        <v>-267080.51</v>
      </c>
      <c r="AG91" s="21">
        <v>197460.06</v>
      </c>
      <c r="AH91" s="21">
        <f t="shared" si="18"/>
        <v>0</v>
      </c>
      <c r="AI91" s="21">
        <v>99559.70000000001</v>
      </c>
      <c r="AJ91" s="21">
        <v>0</v>
      </c>
      <c r="AK91" s="21">
        <v>99559.70000000001</v>
      </c>
      <c r="AL91" s="30"/>
      <c r="AM91" s="22">
        <f t="shared" si="20"/>
        <v>173.05399436825357</v>
      </c>
      <c r="AN91" s="22">
        <v>29423.22</v>
      </c>
      <c r="AO91" s="23">
        <v>42369</v>
      </c>
    </row>
    <row r="92" spans="1:41" ht="30">
      <c r="A92" s="40">
        <v>59</v>
      </c>
      <c r="B92" s="40">
        <v>107433</v>
      </c>
      <c r="C92" s="41" t="s">
        <v>100</v>
      </c>
      <c r="D92" s="42">
        <v>1980</v>
      </c>
      <c r="E92" s="42" t="s">
        <v>97</v>
      </c>
      <c r="F92" s="42">
        <v>5</v>
      </c>
      <c r="G92" s="42">
        <v>4</v>
      </c>
      <c r="H92" s="43">
        <v>60</v>
      </c>
      <c r="I92" s="43">
        <v>6</v>
      </c>
      <c r="J92" s="43">
        <v>54</v>
      </c>
      <c r="K92" s="43"/>
      <c r="L92" s="44">
        <v>3479.3</v>
      </c>
      <c r="M92" s="44">
        <v>2629.9</v>
      </c>
      <c r="N92" s="44">
        <v>2321.2</v>
      </c>
      <c r="O92" s="43">
        <v>138</v>
      </c>
      <c r="P92" s="21">
        <v>518929.61</v>
      </c>
      <c r="Q92" s="22">
        <v>132327.05</v>
      </c>
      <c r="R92" s="15"/>
      <c r="S92" s="22"/>
      <c r="T92" s="22">
        <v>132327.05</v>
      </c>
      <c r="U92" s="22">
        <v>132327.05</v>
      </c>
      <c r="V92" s="22">
        <f t="shared" si="19"/>
        <v>0</v>
      </c>
      <c r="W92" s="21">
        <v>154381.56</v>
      </c>
      <c r="X92" s="21">
        <v>154381.56</v>
      </c>
      <c r="Y92" s="21">
        <v>154381.56</v>
      </c>
      <c r="Z92" s="21">
        <v>0</v>
      </c>
      <c r="AA92" s="21">
        <v>0</v>
      </c>
      <c r="AB92" s="21">
        <f t="shared" si="17"/>
        <v>0</v>
      </c>
      <c r="AC92" s="21">
        <v>154381.56</v>
      </c>
      <c r="AD92" s="21">
        <v>338156.72</v>
      </c>
      <c r="AE92" s="21">
        <v>154381.56</v>
      </c>
      <c r="AF92" s="21">
        <v>-183775.15999999997</v>
      </c>
      <c r="AG92" s="21">
        <v>0</v>
      </c>
      <c r="AH92" s="21">
        <f t="shared" si="18"/>
        <v>0</v>
      </c>
      <c r="AI92" s="21">
        <v>77839.44</v>
      </c>
      <c r="AJ92" s="21">
        <v>77839.44</v>
      </c>
      <c r="AK92" s="21">
        <v>0</v>
      </c>
      <c r="AL92" s="30"/>
      <c r="AM92" s="22">
        <f t="shared" si="20"/>
        <v>149.1477049981318</v>
      </c>
      <c r="AN92" s="22">
        <v>29423.22</v>
      </c>
      <c r="AO92" s="23">
        <v>42004</v>
      </c>
    </row>
    <row r="93" spans="1:41" ht="30">
      <c r="A93" s="40">
        <v>60</v>
      </c>
      <c r="B93" s="40">
        <v>107501</v>
      </c>
      <c r="C93" s="41" t="s">
        <v>101</v>
      </c>
      <c r="D93" s="42">
        <v>1972</v>
      </c>
      <c r="E93" s="42" t="s">
        <v>39</v>
      </c>
      <c r="F93" s="42">
        <v>4</v>
      </c>
      <c r="G93" s="42">
        <v>1</v>
      </c>
      <c r="H93" s="43">
        <v>16</v>
      </c>
      <c r="I93" s="43">
        <v>2</v>
      </c>
      <c r="J93" s="43">
        <v>14</v>
      </c>
      <c r="K93" s="43"/>
      <c r="L93" s="44">
        <v>770</v>
      </c>
      <c r="M93" s="44">
        <v>715</v>
      </c>
      <c r="N93" s="44">
        <v>715</v>
      </c>
      <c r="O93" s="43">
        <v>36</v>
      </c>
      <c r="P93" s="21">
        <v>654090.71</v>
      </c>
      <c r="Q93" s="22">
        <v>166793.13</v>
      </c>
      <c r="R93" s="15"/>
      <c r="S93" s="22"/>
      <c r="T93" s="22">
        <v>166793.13</v>
      </c>
      <c r="U93" s="22">
        <v>166793.13</v>
      </c>
      <c r="V93" s="22">
        <f t="shared" si="19"/>
        <v>0</v>
      </c>
      <c r="W93" s="21">
        <v>194591.99</v>
      </c>
      <c r="X93" s="21">
        <v>194591.99</v>
      </c>
      <c r="Y93" s="21">
        <v>194591.99</v>
      </c>
      <c r="Z93" s="21">
        <v>0</v>
      </c>
      <c r="AA93" s="21">
        <v>0</v>
      </c>
      <c r="AB93" s="21">
        <f t="shared" si="17"/>
        <v>0</v>
      </c>
      <c r="AC93" s="21">
        <v>194591.99</v>
      </c>
      <c r="AD93" s="21">
        <v>408984.51</v>
      </c>
      <c r="AE93" s="21">
        <v>194591.99</v>
      </c>
      <c r="AF93" s="21">
        <v>-214392.52000000002</v>
      </c>
      <c r="AG93" s="21">
        <v>0</v>
      </c>
      <c r="AH93" s="21">
        <f t="shared" si="18"/>
        <v>0</v>
      </c>
      <c r="AI93" s="21">
        <v>98113.6</v>
      </c>
      <c r="AJ93" s="21">
        <v>98113.6</v>
      </c>
      <c r="AK93" s="21">
        <v>0</v>
      </c>
      <c r="AL93" s="30"/>
      <c r="AM93" s="22">
        <f t="shared" si="20"/>
        <v>849.4684545454545</v>
      </c>
      <c r="AN93" s="22">
        <v>29423.22</v>
      </c>
      <c r="AO93" s="23">
        <v>42004</v>
      </c>
    </row>
    <row r="94" spans="1:41" ht="30">
      <c r="A94" s="40">
        <v>61</v>
      </c>
      <c r="B94" s="40">
        <v>107499</v>
      </c>
      <c r="C94" s="41" t="s">
        <v>102</v>
      </c>
      <c r="D94" s="42">
        <v>1979</v>
      </c>
      <c r="E94" s="42" t="s">
        <v>39</v>
      </c>
      <c r="F94" s="42">
        <v>4</v>
      </c>
      <c r="G94" s="42">
        <v>1</v>
      </c>
      <c r="H94" s="43">
        <v>12</v>
      </c>
      <c r="I94" s="43">
        <v>2</v>
      </c>
      <c r="J94" s="43">
        <v>10</v>
      </c>
      <c r="K94" s="43"/>
      <c r="L94" s="44">
        <v>651</v>
      </c>
      <c r="M94" s="44">
        <v>592</v>
      </c>
      <c r="N94" s="44">
        <v>592</v>
      </c>
      <c r="O94" s="43">
        <v>27</v>
      </c>
      <c r="P94" s="21">
        <v>648781.64</v>
      </c>
      <c r="Q94" s="22">
        <v>165439.32</v>
      </c>
      <c r="R94" s="15"/>
      <c r="S94" s="22"/>
      <c r="T94" s="22">
        <v>165439.32</v>
      </c>
      <c r="U94" s="22">
        <v>165439.32</v>
      </c>
      <c r="V94" s="22">
        <f t="shared" si="19"/>
        <v>0</v>
      </c>
      <c r="W94" s="21">
        <v>193012.54</v>
      </c>
      <c r="X94" s="21">
        <v>193012.54</v>
      </c>
      <c r="Y94" s="21">
        <v>193012.54</v>
      </c>
      <c r="Z94" s="21">
        <v>0</v>
      </c>
      <c r="AA94" s="21">
        <v>0</v>
      </c>
      <c r="AB94" s="21">
        <f t="shared" si="17"/>
        <v>0</v>
      </c>
      <c r="AC94" s="21">
        <v>193012.54</v>
      </c>
      <c r="AD94" s="21">
        <v>408984.51</v>
      </c>
      <c r="AE94" s="21">
        <v>193012.54</v>
      </c>
      <c r="AF94" s="21">
        <v>-215971.97</v>
      </c>
      <c r="AG94" s="21">
        <v>0</v>
      </c>
      <c r="AH94" s="21">
        <f t="shared" si="18"/>
        <v>0</v>
      </c>
      <c r="AI94" s="21">
        <v>97317.24</v>
      </c>
      <c r="AJ94" s="21">
        <v>97317.24</v>
      </c>
      <c r="AK94" s="21">
        <v>0</v>
      </c>
      <c r="AL94" s="30"/>
      <c r="AM94" s="22">
        <f t="shared" si="20"/>
        <v>996.592380952381</v>
      </c>
      <c r="AN94" s="22">
        <v>29423.22</v>
      </c>
      <c r="AO94" s="23">
        <v>42004</v>
      </c>
    </row>
    <row r="95" spans="1:41" ht="30">
      <c r="A95" s="40">
        <v>62</v>
      </c>
      <c r="B95" s="40">
        <v>107498</v>
      </c>
      <c r="C95" s="41" t="s">
        <v>103</v>
      </c>
      <c r="D95" s="42">
        <v>1979</v>
      </c>
      <c r="E95" s="42" t="s">
        <v>39</v>
      </c>
      <c r="F95" s="42">
        <v>4</v>
      </c>
      <c r="G95" s="42">
        <v>4</v>
      </c>
      <c r="H95" s="43">
        <v>56</v>
      </c>
      <c r="I95" s="43">
        <v>8</v>
      </c>
      <c r="J95" s="43">
        <v>48</v>
      </c>
      <c r="K95" s="43"/>
      <c r="L95" s="44">
        <v>3425</v>
      </c>
      <c r="M95" s="44">
        <v>2628</v>
      </c>
      <c r="N95" s="44">
        <v>2628</v>
      </c>
      <c r="O95" s="43">
        <v>112</v>
      </c>
      <c r="P95" s="21">
        <v>644989.57</v>
      </c>
      <c r="Q95" s="22">
        <v>164472.33</v>
      </c>
      <c r="R95" s="15"/>
      <c r="S95" s="22"/>
      <c r="T95" s="22">
        <v>164472.33</v>
      </c>
      <c r="U95" s="22">
        <v>164472.33</v>
      </c>
      <c r="V95" s="22">
        <f t="shared" si="19"/>
        <v>0</v>
      </c>
      <c r="W95" s="21">
        <v>191884.39</v>
      </c>
      <c r="X95" s="21">
        <v>191884.39</v>
      </c>
      <c r="Y95" s="21">
        <v>191884.39</v>
      </c>
      <c r="Z95" s="21">
        <v>0</v>
      </c>
      <c r="AA95" s="21">
        <v>0</v>
      </c>
      <c r="AB95" s="21">
        <f t="shared" si="17"/>
        <v>0</v>
      </c>
      <c r="AC95" s="21">
        <v>191884.39</v>
      </c>
      <c r="AD95" s="21">
        <v>408984.51</v>
      </c>
      <c r="AE95" s="21">
        <v>191884.39</v>
      </c>
      <c r="AF95" s="21">
        <v>-217100.12</v>
      </c>
      <c r="AG95" s="21">
        <v>0</v>
      </c>
      <c r="AH95" s="21">
        <f t="shared" si="18"/>
        <v>0</v>
      </c>
      <c r="AI95" s="21">
        <v>96748.46</v>
      </c>
      <c r="AJ95" s="21">
        <v>96748.45</v>
      </c>
      <c r="AK95" s="21">
        <v>0.01</v>
      </c>
      <c r="AL95" s="30"/>
      <c r="AM95" s="22">
        <f t="shared" si="20"/>
        <v>188.3181226277372</v>
      </c>
      <c r="AN95" s="22">
        <v>29423.22</v>
      </c>
      <c r="AO95" s="23">
        <v>42004</v>
      </c>
    </row>
    <row r="96" spans="1:41" ht="45">
      <c r="A96" s="40">
        <v>63</v>
      </c>
      <c r="B96" s="40">
        <v>70744</v>
      </c>
      <c r="C96" s="41" t="s">
        <v>104</v>
      </c>
      <c r="D96" s="42">
        <v>1987</v>
      </c>
      <c r="E96" s="42" t="s">
        <v>35</v>
      </c>
      <c r="F96" s="42">
        <v>5</v>
      </c>
      <c r="G96" s="42">
        <v>4</v>
      </c>
      <c r="H96" s="43">
        <v>60</v>
      </c>
      <c r="I96" s="43">
        <v>24</v>
      </c>
      <c r="J96" s="43">
        <v>36</v>
      </c>
      <c r="K96" s="43"/>
      <c r="L96" s="44">
        <v>3855</v>
      </c>
      <c r="M96" s="44">
        <v>2865</v>
      </c>
      <c r="N96" s="44">
        <v>1675</v>
      </c>
      <c r="O96" s="43">
        <v>161</v>
      </c>
      <c r="P96" s="21">
        <v>638726.87</v>
      </c>
      <c r="Q96" s="22">
        <v>162875.35</v>
      </c>
      <c r="R96" s="15"/>
      <c r="S96" s="22"/>
      <c r="T96" s="22">
        <v>162875.35</v>
      </c>
      <c r="U96" s="22">
        <v>162875.35</v>
      </c>
      <c r="V96" s="22">
        <f t="shared" si="19"/>
        <v>0</v>
      </c>
      <c r="W96" s="21">
        <v>190021.24</v>
      </c>
      <c r="X96" s="21">
        <v>190021.24</v>
      </c>
      <c r="Y96" s="21">
        <v>190021.24</v>
      </c>
      <c r="Z96" s="21">
        <v>0</v>
      </c>
      <c r="AA96" s="21">
        <v>0</v>
      </c>
      <c r="AB96" s="21">
        <f t="shared" si="17"/>
        <v>0</v>
      </c>
      <c r="AC96" s="21">
        <v>190021.24</v>
      </c>
      <c r="AD96" s="21">
        <v>397072.34</v>
      </c>
      <c r="AE96" s="21">
        <v>190021.24</v>
      </c>
      <c r="AF96" s="21">
        <v>-207051.10000000003</v>
      </c>
      <c r="AG96" s="21">
        <v>0</v>
      </c>
      <c r="AH96" s="21">
        <f t="shared" si="18"/>
        <v>0</v>
      </c>
      <c r="AI96" s="21">
        <v>95809.04</v>
      </c>
      <c r="AJ96" s="21">
        <v>95809.03</v>
      </c>
      <c r="AK96" s="21">
        <v>0.01</v>
      </c>
      <c r="AL96" s="30"/>
      <c r="AM96" s="22">
        <f t="shared" si="20"/>
        <v>165.68790402075226</v>
      </c>
      <c r="AN96" s="22">
        <v>29423.22</v>
      </c>
      <c r="AO96" s="23">
        <v>42004</v>
      </c>
    </row>
    <row r="97" spans="1:41" ht="30">
      <c r="A97" s="40">
        <v>64</v>
      </c>
      <c r="B97" s="40">
        <v>115889</v>
      </c>
      <c r="C97" s="41" t="s">
        <v>105</v>
      </c>
      <c r="D97" s="42">
        <v>1992</v>
      </c>
      <c r="E97" s="42" t="s">
        <v>35</v>
      </c>
      <c r="F97" s="42">
        <v>5</v>
      </c>
      <c r="G97" s="42">
        <v>2</v>
      </c>
      <c r="H97" s="43">
        <v>30</v>
      </c>
      <c r="I97" s="43">
        <v>5</v>
      </c>
      <c r="J97" s="43">
        <v>25</v>
      </c>
      <c r="K97" s="43"/>
      <c r="L97" s="44">
        <v>1982</v>
      </c>
      <c r="M97" s="44">
        <v>1380.2</v>
      </c>
      <c r="N97" s="44">
        <v>1104.4</v>
      </c>
      <c r="O97" s="43">
        <v>75</v>
      </c>
      <c r="P97" s="21">
        <v>338900.62</v>
      </c>
      <c r="Q97" s="22">
        <v>86419.65</v>
      </c>
      <c r="R97" s="15"/>
      <c r="S97" s="22"/>
      <c r="T97" s="22">
        <v>86419.65</v>
      </c>
      <c r="U97" s="22">
        <v>86419.65</v>
      </c>
      <c r="V97" s="22">
        <f t="shared" si="19"/>
        <v>0</v>
      </c>
      <c r="W97" s="21">
        <v>100822.93</v>
      </c>
      <c r="X97" s="21">
        <v>100822.93</v>
      </c>
      <c r="Y97" s="21">
        <v>100822.93</v>
      </c>
      <c r="Z97" s="21">
        <v>0</v>
      </c>
      <c r="AA97" s="21">
        <v>0</v>
      </c>
      <c r="AB97" s="21">
        <f t="shared" si="17"/>
        <v>0</v>
      </c>
      <c r="AC97" s="21">
        <v>100822.93</v>
      </c>
      <c r="AD97" s="21">
        <v>207470.29</v>
      </c>
      <c r="AE97" s="21">
        <v>100822.93</v>
      </c>
      <c r="AF97" s="21">
        <v>-106647.36000000002</v>
      </c>
      <c r="AG97" s="21">
        <v>0</v>
      </c>
      <c r="AH97" s="21">
        <f t="shared" si="18"/>
        <v>0</v>
      </c>
      <c r="AI97" s="21">
        <v>50835.11</v>
      </c>
      <c r="AJ97" s="21">
        <v>50835.1</v>
      </c>
      <c r="AK97" s="21">
        <v>0.01</v>
      </c>
      <c r="AL97" s="30"/>
      <c r="AM97" s="22">
        <f t="shared" si="20"/>
        <v>170.9892129162462</v>
      </c>
      <c r="AN97" s="22">
        <v>29423.22</v>
      </c>
      <c r="AO97" s="23">
        <v>42004</v>
      </c>
    </row>
    <row r="98" spans="1:41" ht="30">
      <c r="A98" s="40">
        <v>65</v>
      </c>
      <c r="B98" s="40">
        <v>107504</v>
      </c>
      <c r="C98" s="41" t="s">
        <v>106</v>
      </c>
      <c r="D98" s="42">
        <v>1982</v>
      </c>
      <c r="E98" s="42" t="s">
        <v>39</v>
      </c>
      <c r="F98" s="42">
        <v>4</v>
      </c>
      <c r="G98" s="42">
        <v>4</v>
      </c>
      <c r="H98" s="43">
        <v>56</v>
      </c>
      <c r="I98" s="43">
        <v>18</v>
      </c>
      <c r="J98" s="43">
        <v>38</v>
      </c>
      <c r="K98" s="43"/>
      <c r="L98" s="44">
        <v>3472</v>
      </c>
      <c r="M98" s="44">
        <v>2641</v>
      </c>
      <c r="N98" s="44">
        <v>1798</v>
      </c>
      <c r="O98" s="43">
        <v>169</v>
      </c>
      <c r="P98" s="21">
        <v>647086.18</v>
      </c>
      <c r="Q98" s="22">
        <v>165006.98</v>
      </c>
      <c r="R98" s="15"/>
      <c r="S98" s="22"/>
      <c r="T98" s="22">
        <v>165006.98</v>
      </c>
      <c r="U98" s="22">
        <v>165006.98</v>
      </c>
      <c r="V98" s="22">
        <f t="shared" si="19"/>
        <v>0</v>
      </c>
      <c r="W98" s="21">
        <v>192508.14</v>
      </c>
      <c r="X98" s="21">
        <v>192508.14</v>
      </c>
      <c r="Y98" s="21">
        <v>192508.14</v>
      </c>
      <c r="Z98" s="21">
        <v>0</v>
      </c>
      <c r="AA98" s="21">
        <v>0</v>
      </c>
      <c r="AB98" s="21">
        <f t="shared" si="17"/>
        <v>0</v>
      </c>
      <c r="AC98" s="21">
        <v>192508.14</v>
      </c>
      <c r="AD98" s="21">
        <v>411962.55</v>
      </c>
      <c r="AE98" s="21">
        <v>192508.14</v>
      </c>
      <c r="AF98" s="21">
        <v>-219454.40999999997</v>
      </c>
      <c r="AG98" s="21">
        <v>0</v>
      </c>
      <c r="AH98" s="21">
        <f t="shared" si="18"/>
        <v>0</v>
      </c>
      <c r="AI98" s="21">
        <v>97062.92</v>
      </c>
      <c r="AJ98" s="21">
        <v>97062.92</v>
      </c>
      <c r="AK98" s="21">
        <v>0</v>
      </c>
      <c r="AL98" s="30"/>
      <c r="AM98" s="22">
        <f t="shared" si="20"/>
        <v>186.37274769585255</v>
      </c>
      <c r="AN98" s="22">
        <v>29423.22</v>
      </c>
      <c r="AO98" s="23">
        <v>42004</v>
      </c>
    </row>
    <row r="99" spans="1:41" ht="30">
      <c r="A99" s="40">
        <v>66</v>
      </c>
      <c r="B99" s="40">
        <v>107503</v>
      </c>
      <c r="C99" s="41" t="s">
        <v>107</v>
      </c>
      <c r="D99" s="42">
        <v>1983</v>
      </c>
      <c r="E99" s="42" t="s">
        <v>39</v>
      </c>
      <c r="F99" s="42">
        <v>4</v>
      </c>
      <c r="G99" s="42">
        <v>4</v>
      </c>
      <c r="H99" s="43">
        <v>56</v>
      </c>
      <c r="I99" s="43">
        <v>9</v>
      </c>
      <c r="J99" s="43">
        <v>47</v>
      </c>
      <c r="K99" s="43"/>
      <c r="L99" s="44">
        <v>3467</v>
      </c>
      <c r="M99" s="44">
        <v>2626</v>
      </c>
      <c r="N99" s="44">
        <v>2626</v>
      </c>
      <c r="O99" s="43">
        <v>137</v>
      </c>
      <c r="P99" s="21">
        <v>651258.03</v>
      </c>
      <c r="Q99" s="22">
        <v>166070.8</v>
      </c>
      <c r="R99" s="15"/>
      <c r="S99" s="22"/>
      <c r="T99" s="22">
        <v>166070.8</v>
      </c>
      <c r="U99" s="22">
        <v>166070.8</v>
      </c>
      <c r="V99" s="22">
        <f t="shared" si="19"/>
        <v>0</v>
      </c>
      <c r="W99" s="21">
        <v>193749.27</v>
      </c>
      <c r="X99" s="21">
        <v>193749.27</v>
      </c>
      <c r="Y99" s="21">
        <v>193749.27</v>
      </c>
      <c r="Z99" s="21">
        <v>0</v>
      </c>
      <c r="AA99" s="21">
        <v>0</v>
      </c>
      <c r="AB99" s="21">
        <f t="shared" si="17"/>
        <v>0</v>
      </c>
      <c r="AC99" s="21">
        <v>193749.27</v>
      </c>
      <c r="AD99" s="21">
        <v>411962.55</v>
      </c>
      <c r="AE99" s="21">
        <v>193749.27</v>
      </c>
      <c r="AF99" s="21">
        <v>-218213.28</v>
      </c>
      <c r="AG99" s="21">
        <v>0</v>
      </c>
      <c r="AH99" s="21">
        <f t="shared" si="18"/>
        <v>0</v>
      </c>
      <c r="AI99" s="21">
        <v>97688.69</v>
      </c>
      <c r="AJ99" s="21">
        <v>97688.69</v>
      </c>
      <c r="AK99" s="21">
        <v>0</v>
      </c>
      <c r="AL99" s="30"/>
      <c r="AM99" s="22">
        <f t="shared" si="20"/>
        <v>187.84483126622442</v>
      </c>
      <c r="AN99" s="22">
        <v>29423.22</v>
      </c>
      <c r="AO99" s="23">
        <v>42004</v>
      </c>
    </row>
    <row r="100" spans="1:41" ht="30">
      <c r="A100" s="40">
        <v>67</v>
      </c>
      <c r="B100" s="40">
        <v>107495</v>
      </c>
      <c r="C100" s="41" t="s">
        <v>108</v>
      </c>
      <c r="D100" s="42">
        <v>1975</v>
      </c>
      <c r="E100" s="42" t="s">
        <v>39</v>
      </c>
      <c r="F100" s="42">
        <v>5</v>
      </c>
      <c r="G100" s="42">
        <v>4</v>
      </c>
      <c r="H100" s="43">
        <v>65</v>
      </c>
      <c r="I100" s="43">
        <v>20</v>
      </c>
      <c r="J100" s="43">
        <v>45</v>
      </c>
      <c r="K100" s="43"/>
      <c r="L100" s="44">
        <v>3902</v>
      </c>
      <c r="M100" s="44">
        <v>3053</v>
      </c>
      <c r="N100" s="44">
        <v>2060</v>
      </c>
      <c r="O100" s="43">
        <v>194</v>
      </c>
      <c r="P100" s="21">
        <v>562314.22</v>
      </c>
      <c r="Q100" s="22">
        <v>143390.12</v>
      </c>
      <c r="R100" s="15"/>
      <c r="S100" s="22"/>
      <c r="T100" s="22">
        <v>143390.12</v>
      </c>
      <c r="U100" s="22">
        <v>143390.12</v>
      </c>
      <c r="V100" s="22">
        <f t="shared" si="19"/>
        <v>0</v>
      </c>
      <c r="W100" s="21">
        <v>167288.48</v>
      </c>
      <c r="X100" s="21">
        <v>167288.48</v>
      </c>
      <c r="Y100" s="21">
        <v>167288.48</v>
      </c>
      <c r="Z100" s="21">
        <v>0</v>
      </c>
      <c r="AA100" s="21">
        <v>0</v>
      </c>
      <c r="AB100" s="21">
        <f t="shared" si="17"/>
        <v>0</v>
      </c>
      <c r="AC100" s="21">
        <v>167288.48</v>
      </c>
      <c r="AD100" s="21">
        <v>380147.11</v>
      </c>
      <c r="AE100" s="21">
        <v>167288.48</v>
      </c>
      <c r="AF100" s="21">
        <v>-212858.62999999998</v>
      </c>
      <c r="AG100" s="21">
        <v>0</v>
      </c>
      <c r="AH100" s="21">
        <f t="shared" si="18"/>
        <v>0</v>
      </c>
      <c r="AI100" s="21">
        <v>84347.14</v>
      </c>
      <c r="AJ100" s="21">
        <v>84347.14</v>
      </c>
      <c r="AK100" s="21">
        <v>0</v>
      </c>
      <c r="AL100" s="30"/>
      <c r="AM100" s="22">
        <f t="shared" si="20"/>
        <v>144.10923116350588</v>
      </c>
      <c r="AN100" s="22">
        <v>29423.22</v>
      </c>
      <c r="AO100" s="23">
        <v>42004</v>
      </c>
    </row>
    <row r="101" spans="1:41" ht="30">
      <c r="A101" s="40">
        <v>68</v>
      </c>
      <c r="B101" s="40">
        <v>114611</v>
      </c>
      <c r="C101" s="41" t="s">
        <v>109</v>
      </c>
      <c r="D101" s="42">
        <v>1964</v>
      </c>
      <c r="E101" s="42" t="s">
        <v>35</v>
      </c>
      <c r="F101" s="42">
        <v>4</v>
      </c>
      <c r="G101" s="42">
        <v>2</v>
      </c>
      <c r="H101" s="43">
        <v>32</v>
      </c>
      <c r="I101" s="43">
        <v>6</v>
      </c>
      <c r="J101" s="43">
        <v>26</v>
      </c>
      <c r="K101" s="43"/>
      <c r="L101" s="44">
        <v>1358</v>
      </c>
      <c r="M101" s="44">
        <v>1298.7</v>
      </c>
      <c r="N101" s="44">
        <v>1073.8</v>
      </c>
      <c r="O101" s="43">
        <v>62</v>
      </c>
      <c r="P101" s="21">
        <v>335583.17</v>
      </c>
      <c r="Q101" s="22">
        <v>85573.71</v>
      </c>
      <c r="R101" s="15"/>
      <c r="S101" s="22"/>
      <c r="T101" s="22">
        <v>85573.71</v>
      </c>
      <c r="U101" s="22">
        <v>85573.71</v>
      </c>
      <c r="V101" s="22">
        <f t="shared" si="19"/>
        <v>0</v>
      </c>
      <c r="W101" s="21">
        <v>99835.99</v>
      </c>
      <c r="X101" s="21">
        <v>99835.99</v>
      </c>
      <c r="Y101" s="21">
        <v>99835.99</v>
      </c>
      <c r="Z101" s="21">
        <v>0</v>
      </c>
      <c r="AA101" s="21">
        <v>0</v>
      </c>
      <c r="AB101" s="21">
        <f t="shared" si="17"/>
        <v>0</v>
      </c>
      <c r="AC101" s="21">
        <v>99835.99</v>
      </c>
      <c r="AD101" s="21">
        <v>265790.29</v>
      </c>
      <c r="AE101" s="21">
        <v>99835.99</v>
      </c>
      <c r="AF101" s="21">
        <v>-165954.3</v>
      </c>
      <c r="AG101" s="21">
        <v>0</v>
      </c>
      <c r="AH101" s="21">
        <f t="shared" si="18"/>
        <v>0</v>
      </c>
      <c r="AI101" s="21">
        <v>50337.48</v>
      </c>
      <c r="AJ101" s="21">
        <v>50337.48</v>
      </c>
      <c r="AK101" s="21">
        <v>0</v>
      </c>
      <c r="AL101" s="30"/>
      <c r="AM101" s="22">
        <f t="shared" si="20"/>
        <v>247.11573637702503</v>
      </c>
      <c r="AN101" s="22">
        <v>29423.22</v>
      </c>
      <c r="AO101" s="23">
        <v>42004</v>
      </c>
    </row>
    <row r="102" spans="1:41" ht="30">
      <c r="A102" s="40">
        <v>69</v>
      </c>
      <c r="B102" s="40">
        <v>114514</v>
      </c>
      <c r="C102" s="41" t="s">
        <v>110</v>
      </c>
      <c r="D102" s="42">
        <v>1990</v>
      </c>
      <c r="E102" s="42" t="s">
        <v>39</v>
      </c>
      <c r="F102" s="42">
        <v>5</v>
      </c>
      <c r="G102" s="42">
        <v>4</v>
      </c>
      <c r="H102" s="43">
        <v>70</v>
      </c>
      <c r="I102" s="43">
        <v>16</v>
      </c>
      <c r="J102" s="43">
        <v>54</v>
      </c>
      <c r="K102" s="43"/>
      <c r="L102" s="44">
        <v>4145.8</v>
      </c>
      <c r="M102" s="44">
        <v>3191.6</v>
      </c>
      <c r="N102" s="44">
        <v>2456</v>
      </c>
      <c r="O102" s="43">
        <v>167</v>
      </c>
      <c r="P102" s="21">
        <v>623622.05</v>
      </c>
      <c r="Q102" s="22">
        <v>159023.62</v>
      </c>
      <c r="R102" s="15"/>
      <c r="S102" s="22"/>
      <c r="T102" s="22">
        <v>159023.62</v>
      </c>
      <c r="U102" s="22">
        <v>159023.62</v>
      </c>
      <c r="V102" s="22">
        <f t="shared" si="19"/>
        <v>0</v>
      </c>
      <c r="W102" s="21">
        <v>185527.56</v>
      </c>
      <c r="X102" s="21">
        <v>185527.56</v>
      </c>
      <c r="Y102" s="21">
        <v>185527.56</v>
      </c>
      <c r="Z102" s="21">
        <v>0</v>
      </c>
      <c r="AA102" s="21">
        <v>0</v>
      </c>
      <c r="AB102" s="21">
        <f t="shared" si="17"/>
        <v>0</v>
      </c>
      <c r="AC102" s="21">
        <v>185527.56</v>
      </c>
      <c r="AD102" s="21">
        <v>460455.01</v>
      </c>
      <c r="AE102" s="21">
        <v>185527.56</v>
      </c>
      <c r="AF102" s="21">
        <v>-274927.45</v>
      </c>
      <c r="AG102" s="21">
        <v>0</v>
      </c>
      <c r="AH102" s="21">
        <f t="shared" si="18"/>
        <v>0</v>
      </c>
      <c r="AI102" s="21">
        <v>93543.31</v>
      </c>
      <c r="AJ102" s="21">
        <v>93543.31</v>
      </c>
      <c r="AK102" s="21">
        <v>0</v>
      </c>
      <c r="AL102" s="30"/>
      <c r="AM102" s="22">
        <f t="shared" si="20"/>
        <v>150.4226084229823</v>
      </c>
      <c r="AN102" s="22">
        <v>29423.22</v>
      </c>
      <c r="AO102" s="23">
        <v>42004</v>
      </c>
    </row>
    <row r="103" spans="1:41" ht="30">
      <c r="A103" s="40">
        <v>70</v>
      </c>
      <c r="B103" s="40">
        <v>70226</v>
      </c>
      <c r="C103" s="41" t="s">
        <v>111</v>
      </c>
      <c r="D103" s="42">
        <v>1975</v>
      </c>
      <c r="E103" s="42" t="s">
        <v>35</v>
      </c>
      <c r="F103" s="42">
        <v>4</v>
      </c>
      <c r="G103" s="42">
        <v>2</v>
      </c>
      <c r="H103" s="43">
        <v>32</v>
      </c>
      <c r="I103" s="43">
        <v>7</v>
      </c>
      <c r="J103" s="43">
        <v>25</v>
      </c>
      <c r="K103" s="43"/>
      <c r="L103" s="44">
        <v>1543</v>
      </c>
      <c r="M103" s="44">
        <v>1420.4</v>
      </c>
      <c r="N103" s="44">
        <v>1087</v>
      </c>
      <c r="O103" s="43">
        <v>64</v>
      </c>
      <c r="P103" s="21">
        <v>341299.08</v>
      </c>
      <c r="Q103" s="22">
        <v>87031.25</v>
      </c>
      <c r="R103" s="15"/>
      <c r="S103" s="22"/>
      <c r="T103" s="22">
        <v>87031.25</v>
      </c>
      <c r="U103" s="22">
        <v>87031.25</v>
      </c>
      <c r="V103" s="22">
        <f t="shared" si="19"/>
        <v>0</v>
      </c>
      <c r="W103" s="21">
        <v>101536.48</v>
      </c>
      <c r="X103" s="21">
        <v>49069.56</v>
      </c>
      <c r="Y103" s="21">
        <v>0</v>
      </c>
      <c r="Z103" s="21">
        <v>52466.92</v>
      </c>
      <c r="AA103" s="21">
        <v>101536.48</v>
      </c>
      <c r="AB103" s="21">
        <f t="shared" si="17"/>
        <v>0</v>
      </c>
      <c r="AC103" s="21">
        <v>101536.48</v>
      </c>
      <c r="AD103" s="21">
        <v>245347.8</v>
      </c>
      <c r="AE103" s="21">
        <v>0</v>
      </c>
      <c r="AF103" s="21">
        <v>-143811.32</v>
      </c>
      <c r="AG103" s="21">
        <v>101536.48</v>
      </c>
      <c r="AH103" s="21"/>
      <c r="AI103" s="21">
        <v>51194.87000000004</v>
      </c>
      <c r="AJ103" s="21">
        <v>0</v>
      </c>
      <c r="AK103" s="21">
        <v>51194.87000000004</v>
      </c>
      <c r="AL103" s="30"/>
      <c r="AM103" s="22">
        <f t="shared" si="20"/>
        <v>221.19188593648738</v>
      </c>
      <c r="AN103" s="22">
        <v>29423.22</v>
      </c>
      <c r="AO103" s="23">
        <v>42369</v>
      </c>
    </row>
    <row r="104" spans="1:41" ht="30">
      <c r="A104" s="40">
        <v>71</v>
      </c>
      <c r="B104" s="40">
        <v>70224</v>
      </c>
      <c r="C104" s="41" t="s">
        <v>112</v>
      </c>
      <c r="D104" s="42">
        <v>1972</v>
      </c>
      <c r="E104" s="42" t="s">
        <v>35</v>
      </c>
      <c r="F104" s="42">
        <v>3</v>
      </c>
      <c r="G104" s="42">
        <v>2</v>
      </c>
      <c r="H104" s="43">
        <v>24</v>
      </c>
      <c r="I104" s="43">
        <v>4</v>
      </c>
      <c r="J104" s="43">
        <v>20</v>
      </c>
      <c r="K104" s="43"/>
      <c r="L104" s="44">
        <v>1147</v>
      </c>
      <c r="M104" s="44">
        <v>1089</v>
      </c>
      <c r="N104" s="44">
        <v>891</v>
      </c>
      <c r="O104" s="43">
        <v>49</v>
      </c>
      <c r="P104" s="21">
        <v>382738.5485714286</v>
      </c>
      <c r="Q104" s="22">
        <v>97598.33</v>
      </c>
      <c r="R104" s="15"/>
      <c r="S104" s="22"/>
      <c r="T104" s="22">
        <v>97598.33</v>
      </c>
      <c r="U104" s="22">
        <v>97598.33</v>
      </c>
      <c r="V104" s="22">
        <f t="shared" si="19"/>
        <v>0</v>
      </c>
      <c r="W104" s="21">
        <v>113864.72</v>
      </c>
      <c r="X104" s="21">
        <v>53300.39</v>
      </c>
      <c r="Y104" s="21">
        <v>0</v>
      </c>
      <c r="Z104" s="21">
        <v>60564.33</v>
      </c>
      <c r="AA104" s="21">
        <v>113864.72</v>
      </c>
      <c r="AB104" s="21">
        <f t="shared" si="17"/>
        <v>0</v>
      </c>
      <c r="AC104" s="21">
        <v>113864.72</v>
      </c>
      <c r="AD104" s="21">
        <v>266501.96</v>
      </c>
      <c r="AE104" s="21">
        <v>0</v>
      </c>
      <c r="AF104" s="21">
        <v>-152637.24000000002</v>
      </c>
      <c r="AG104" s="21">
        <v>113864.72</v>
      </c>
      <c r="AH104" s="21">
        <f t="shared" si="18"/>
        <v>0</v>
      </c>
      <c r="AI104" s="21">
        <v>57410.77857142856</v>
      </c>
      <c r="AJ104" s="21">
        <v>0</v>
      </c>
      <c r="AK104" s="21">
        <v>57410.77857142856</v>
      </c>
      <c r="AL104" s="30"/>
      <c r="AM104" s="22">
        <f t="shared" si="20"/>
        <v>333.6866160169386</v>
      </c>
      <c r="AN104" s="22">
        <v>29423.22</v>
      </c>
      <c r="AO104" s="23">
        <v>42369</v>
      </c>
    </row>
    <row r="105" spans="1:41" ht="30">
      <c r="A105" s="40">
        <v>72</v>
      </c>
      <c r="B105" s="40">
        <v>70223</v>
      </c>
      <c r="C105" s="41" t="s">
        <v>113</v>
      </c>
      <c r="D105" s="42">
        <v>1973</v>
      </c>
      <c r="E105" s="42" t="s">
        <v>35</v>
      </c>
      <c r="F105" s="42">
        <v>4</v>
      </c>
      <c r="G105" s="42">
        <v>2</v>
      </c>
      <c r="H105" s="43">
        <v>32</v>
      </c>
      <c r="I105" s="43">
        <v>9</v>
      </c>
      <c r="J105" s="43">
        <v>23</v>
      </c>
      <c r="K105" s="43"/>
      <c r="L105" s="44">
        <v>1593.4</v>
      </c>
      <c r="M105" s="44">
        <v>1472.3</v>
      </c>
      <c r="N105" s="44">
        <v>1017.6</v>
      </c>
      <c r="O105" s="43">
        <v>83</v>
      </c>
      <c r="P105" s="21">
        <v>376864.6785714286</v>
      </c>
      <c r="Q105" s="22">
        <v>96100.49</v>
      </c>
      <c r="R105" s="15"/>
      <c r="S105" s="22"/>
      <c r="T105" s="22">
        <v>96100.49</v>
      </c>
      <c r="U105" s="22">
        <v>96100.49</v>
      </c>
      <c r="V105" s="22">
        <f t="shared" si="19"/>
        <v>0</v>
      </c>
      <c r="W105" s="21">
        <v>112117.24</v>
      </c>
      <c r="X105" s="21">
        <v>51510.04</v>
      </c>
      <c r="Y105" s="21">
        <v>0</v>
      </c>
      <c r="Z105" s="21">
        <v>60607.200000000004</v>
      </c>
      <c r="AA105" s="21">
        <v>112117.24</v>
      </c>
      <c r="AB105" s="21">
        <f t="shared" si="17"/>
        <v>0</v>
      </c>
      <c r="AC105" s="21">
        <v>112117.24</v>
      </c>
      <c r="AD105" s="21">
        <v>257550.21</v>
      </c>
      <c r="AE105" s="21">
        <v>0</v>
      </c>
      <c r="AF105" s="21">
        <v>-145432.96999999997</v>
      </c>
      <c r="AG105" s="21">
        <v>112117.24</v>
      </c>
      <c r="AH105" s="21"/>
      <c r="AI105" s="21">
        <v>56529.708571428535</v>
      </c>
      <c r="AJ105" s="21">
        <v>0</v>
      </c>
      <c r="AK105" s="21">
        <v>56529.708571428535</v>
      </c>
      <c r="AL105" s="30"/>
      <c r="AM105" s="22">
        <f t="shared" si="20"/>
        <v>236.51605282504616</v>
      </c>
      <c r="AN105" s="22">
        <v>29423.22</v>
      </c>
      <c r="AO105" s="23">
        <v>42369</v>
      </c>
    </row>
    <row r="106" spans="1:41" ht="30">
      <c r="A106" s="40">
        <v>73</v>
      </c>
      <c r="B106" s="40">
        <v>70552</v>
      </c>
      <c r="C106" s="41" t="s">
        <v>114</v>
      </c>
      <c r="D106" s="42">
        <v>1962</v>
      </c>
      <c r="E106" s="42" t="s">
        <v>35</v>
      </c>
      <c r="F106" s="42">
        <v>5</v>
      </c>
      <c r="G106" s="42">
        <v>3</v>
      </c>
      <c r="H106" s="43">
        <v>60</v>
      </c>
      <c r="I106" s="43">
        <v>7</v>
      </c>
      <c r="J106" s="43">
        <v>53</v>
      </c>
      <c r="K106" s="43"/>
      <c r="L106" s="44">
        <v>2701.9</v>
      </c>
      <c r="M106" s="44">
        <v>2506.7</v>
      </c>
      <c r="N106" s="44">
        <v>2196.2</v>
      </c>
      <c r="O106" s="43">
        <v>106</v>
      </c>
      <c r="P106" s="21">
        <v>524751.8300000001</v>
      </c>
      <c r="Q106" s="22">
        <v>133811.72</v>
      </c>
      <c r="R106" s="15"/>
      <c r="S106" s="22"/>
      <c r="T106" s="22">
        <v>133811.72</v>
      </c>
      <c r="U106" s="22">
        <v>133811.72</v>
      </c>
      <c r="V106" s="22">
        <f t="shared" si="19"/>
        <v>0</v>
      </c>
      <c r="W106" s="21">
        <v>156113.67</v>
      </c>
      <c r="X106" s="21">
        <v>156113.67</v>
      </c>
      <c r="Y106" s="21">
        <v>156113.67</v>
      </c>
      <c r="Z106" s="21">
        <v>0</v>
      </c>
      <c r="AA106" s="21">
        <v>0</v>
      </c>
      <c r="AB106" s="21">
        <f t="shared" si="17"/>
        <v>0</v>
      </c>
      <c r="AC106" s="21">
        <v>156113.67</v>
      </c>
      <c r="AD106" s="21">
        <v>340936.23</v>
      </c>
      <c r="AE106" s="21">
        <v>156113.67</v>
      </c>
      <c r="AF106" s="21">
        <v>-184822.55999999997</v>
      </c>
      <c r="AG106" s="21">
        <v>0</v>
      </c>
      <c r="AH106" s="21">
        <f t="shared" si="18"/>
        <v>0</v>
      </c>
      <c r="AI106" s="21">
        <v>78712.77</v>
      </c>
      <c r="AJ106" s="21">
        <v>78712.77</v>
      </c>
      <c r="AK106" s="21">
        <v>0</v>
      </c>
      <c r="AL106" s="30"/>
      <c r="AM106" s="22">
        <f t="shared" si="20"/>
        <v>194.21585921018544</v>
      </c>
      <c r="AN106" s="22">
        <v>29423.22</v>
      </c>
      <c r="AO106" s="23">
        <v>42004</v>
      </c>
    </row>
    <row r="107" spans="1:41" ht="30">
      <c r="A107" s="40">
        <v>74</v>
      </c>
      <c r="B107" s="40">
        <v>70548</v>
      </c>
      <c r="C107" s="41" t="s">
        <v>115</v>
      </c>
      <c r="D107" s="42">
        <v>1961</v>
      </c>
      <c r="E107" s="42" t="s">
        <v>35</v>
      </c>
      <c r="F107" s="42">
        <v>5</v>
      </c>
      <c r="G107" s="42">
        <v>4</v>
      </c>
      <c r="H107" s="43">
        <v>80</v>
      </c>
      <c r="I107" s="43">
        <v>9</v>
      </c>
      <c r="J107" s="43">
        <v>71</v>
      </c>
      <c r="K107" s="43"/>
      <c r="L107" s="44">
        <v>3425</v>
      </c>
      <c r="M107" s="44">
        <v>3183.4</v>
      </c>
      <c r="N107" s="44">
        <v>2807.3</v>
      </c>
      <c r="O107" s="43">
        <v>147</v>
      </c>
      <c r="P107" s="21">
        <v>666317.55</v>
      </c>
      <c r="Q107" s="22">
        <v>169910.97</v>
      </c>
      <c r="R107" s="15"/>
      <c r="S107" s="22"/>
      <c r="T107" s="22">
        <v>169910.97</v>
      </c>
      <c r="U107" s="22">
        <v>169910.97</v>
      </c>
      <c r="V107" s="22">
        <f t="shared" si="19"/>
        <v>0</v>
      </c>
      <c r="W107" s="21">
        <v>198229.47</v>
      </c>
      <c r="X107" s="21">
        <v>198229.47</v>
      </c>
      <c r="Y107" s="21">
        <v>198229.47</v>
      </c>
      <c r="Z107" s="21">
        <v>0</v>
      </c>
      <c r="AA107" s="21">
        <v>0</v>
      </c>
      <c r="AB107" s="21">
        <f t="shared" si="17"/>
        <v>0</v>
      </c>
      <c r="AC107" s="21">
        <v>198229.47</v>
      </c>
      <c r="AD107" s="21">
        <v>432113.97</v>
      </c>
      <c r="AE107" s="21">
        <v>198229.47</v>
      </c>
      <c r="AF107" s="21">
        <v>-233884.49999999997</v>
      </c>
      <c r="AG107" s="21">
        <v>0</v>
      </c>
      <c r="AH107" s="21">
        <f t="shared" si="18"/>
        <v>0</v>
      </c>
      <c r="AI107" s="21">
        <v>99947.64</v>
      </c>
      <c r="AJ107" s="21">
        <v>99947.64</v>
      </c>
      <c r="AK107" s="21">
        <v>0</v>
      </c>
      <c r="AL107" s="30"/>
      <c r="AM107" s="22">
        <f t="shared" si="20"/>
        <v>194.5452700729927</v>
      </c>
      <c r="AN107" s="22">
        <v>29423.22</v>
      </c>
      <c r="AO107" s="23">
        <v>42004</v>
      </c>
    </row>
    <row r="108" spans="1:41" ht="30">
      <c r="A108" s="40">
        <v>75</v>
      </c>
      <c r="B108" s="40">
        <v>114592</v>
      </c>
      <c r="C108" s="41" t="s">
        <v>116</v>
      </c>
      <c r="D108" s="42">
        <v>1961</v>
      </c>
      <c r="E108" s="42" t="s">
        <v>35</v>
      </c>
      <c r="F108" s="42">
        <v>5</v>
      </c>
      <c r="G108" s="42">
        <v>3</v>
      </c>
      <c r="H108" s="43">
        <v>60</v>
      </c>
      <c r="I108" s="43">
        <v>9</v>
      </c>
      <c r="J108" s="43">
        <v>51</v>
      </c>
      <c r="K108" s="43"/>
      <c r="L108" s="44">
        <v>2664.5</v>
      </c>
      <c r="M108" s="44">
        <v>2483.6</v>
      </c>
      <c r="N108" s="44">
        <v>2097.7</v>
      </c>
      <c r="O108" s="43">
        <v>125</v>
      </c>
      <c r="P108" s="21">
        <v>526412.0700000001</v>
      </c>
      <c r="Q108" s="22">
        <v>134235.08</v>
      </c>
      <c r="R108" s="15"/>
      <c r="S108" s="22"/>
      <c r="T108" s="22">
        <v>134235.08</v>
      </c>
      <c r="U108" s="22">
        <v>134235.08</v>
      </c>
      <c r="V108" s="22">
        <f t="shared" si="19"/>
        <v>0</v>
      </c>
      <c r="W108" s="21">
        <v>156607.59</v>
      </c>
      <c r="X108" s="21">
        <v>156607.59</v>
      </c>
      <c r="Y108" s="21">
        <v>156607.59</v>
      </c>
      <c r="Z108" s="21">
        <v>0</v>
      </c>
      <c r="AA108" s="21">
        <v>0</v>
      </c>
      <c r="AB108" s="21">
        <f t="shared" si="17"/>
        <v>0</v>
      </c>
      <c r="AC108" s="21">
        <v>156607.59</v>
      </c>
      <c r="AD108" s="21">
        <v>343467.57</v>
      </c>
      <c r="AE108" s="21">
        <v>156607.59</v>
      </c>
      <c r="AF108" s="21">
        <v>-186859.98</v>
      </c>
      <c r="AG108" s="21">
        <v>0</v>
      </c>
      <c r="AH108" s="21">
        <f t="shared" si="18"/>
        <v>0</v>
      </c>
      <c r="AI108" s="21">
        <v>78961.81</v>
      </c>
      <c r="AJ108" s="21">
        <v>78961.81</v>
      </c>
      <c r="AK108" s="21">
        <v>0</v>
      </c>
      <c r="AL108" s="30"/>
      <c r="AM108" s="22">
        <f t="shared" si="20"/>
        <v>197.56504785137926</v>
      </c>
      <c r="AN108" s="22">
        <v>29423.22</v>
      </c>
      <c r="AO108" s="23">
        <v>42004</v>
      </c>
    </row>
    <row r="109" spans="1:41" ht="45">
      <c r="A109" s="40">
        <v>76</v>
      </c>
      <c r="B109" s="40">
        <v>114597</v>
      </c>
      <c r="C109" s="41" t="s">
        <v>117</v>
      </c>
      <c r="D109" s="42">
        <v>1988</v>
      </c>
      <c r="E109" s="42" t="s">
        <v>39</v>
      </c>
      <c r="F109" s="42">
        <v>10</v>
      </c>
      <c r="G109" s="42">
        <v>4</v>
      </c>
      <c r="H109" s="43">
        <v>144</v>
      </c>
      <c r="I109" s="43">
        <v>22</v>
      </c>
      <c r="J109" s="43">
        <v>122</v>
      </c>
      <c r="K109" s="43"/>
      <c r="L109" s="44">
        <v>12409.7</v>
      </c>
      <c r="M109" s="44">
        <v>8058.9</v>
      </c>
      <c r="N109" s="44">
        <v>6726.6</v>
      </c>
      <c r="O109" s="43">
        <v>405</v>
      </c>
      <c r="P109" s="21">
        <v>990992.0800000001</v>
      </c>
      <c r="Q109" s="22">
        <v>252702.98</v>
      </c>
      <c r="R109" s="15"/>
      <c r="S109" s="22"/>
      <c r="T109" s="22">
        <v>252702.98</v>
      </c>
      <c r="U109" s="22">
        <v>252702.98</v>
      </c>
      <c r="V109" s="22">
        <f t="shared" si="19"/>
        <v>0</v>
      </c>
      <c r="W109" s="21">
        <v>294820.15</v>
      </c>
      <c r="X109" s="21">
        <v>294820.15</v>
      </c>
      <c r="Y109" s="21">
        <v>294820.15</v>
      </c>
      <c r="Z109" s="21">
        <v>0</v>
      </c>
      <c r="AA109" s="21">
        <v>0</v>
      </c>
      <c r="AB109" s="21">
        <f t="shared" si="17"/>
        <v>0</v>
      </c>
      <c r="AC109" s="21">
        <v>294820.15</v>
      </c>
      <c r="AD109" s="21">
        <v>595637.54</v>
      </c>
      <c r="AE109" s="21">
        <v>294820.15</v>
      </c>
      <c r="AF109" s="21">
        <v>-300817.39</v>
      </c>
      <c r="AG109" s="21">
        <v>0</v>
      </c>
      <c r="AH109" s="21">
        <f t="shared" si="18"/>
        <v>0</v>
      </c>
      <c r="AI109" s="21">
        <v>148648.8</v>
      </c>
      <c r="AJ109" s="21">
        <v>148648.8</v>
      </c>
      <c r="AK109" s="21">
        <v>0</v>
      </c>
      <c r="AL109" s="30"/>
      <c r="AM109" s="22">
        <f t="shared" si="20"/>
        <v>79.85624793508305</v>
      </c>
      <c r="AN109" s="22">
        <v>29423.22</v>
      </c>
      <c r="AO109" s="23">
        <v>42004</v>
      </c>
    </row>
    <row r="110" spans="1:41" ht="53.25" customHeight="1">
      <c r="A110" s="40">
        <v>77</v>
      </c>
      <c r="B110" s="40">
        <v>114577</v>
      </c>
      <c r="C110" s="41" t="s">
        <v>118</v>
      </c>
      <c r="D110" s="42">
        <v>1972</v>
      </c>
      <c r="E110" s="42" t="s">
        <v>39</v>
      </c>
      <c r="F110" s="42">
        <v>9</v>
      </c>
      <c r="G110" s="42">
        <v>4</v>
      </c>
      <c r="H110" s="43">
        <v>144</v>
      </c>
      <c r="I110" s="43">
        <v>40</v>
      </c>
      <c r="J110" s="43">
        <v>104</v>
      </c>
      <c r="K110" s="43"/>
      <c r="L110" s="44">
        <v>8832</v>
      </c>
      <c r="M110" s="44">
        <v>7377</v>
      </c>
      <c r="N110" s="44">
        <v>5129</v>
      </c>
      <c r="O110" s="43">
        <v>358</v>
      </c>
      <c r="P110" s="21">
        <v>967696.25</v>
      </c>
      <c r="Q110" s="22">
        <v>246762.54</v>
      </c>
      <c r="R110" s="15"/>
      <c r="S110" s="22"/>
      <c r="T110" s="22">
        <v>246762.54</v>
      </c>
      <c r="U110" s="22">
        <v>246762.54</v>
      </c>
      <c r="V110" s="22">
        <f t="shared" si="19"/>
        <v>0</v>
      </c>
      <c r="W110" s="21">
        <v>287889.64</v>
      </c>
      <c r="X110" s="21">
        <v>287889.64</v>
      </c>
      <c r="Y110" s="21">
        <v>287889.64</v>
      </c>
      <c r="Z110" s="21">
        <v>0</v>
      </c>
      <c r="AA110" s="21">
        <v>0</v>
      </c>
      <c r="AB110" s="21">
        <f t="shared" si="17"/>
        <v>0</v>
      </c>
      <c r="AC110" s="21">
        <v>287889.64</v>
      </c>
      <c r="AD110" s="21">
        <v>534558.63</v>
      </c>
      <c r="AE110" s="21">
        <v>287889.64</v>
      </c>
      <c r="AF110" s="21">
        <v>-246668.99</v>
      </c>
      <c r="AG110" s="21">
        <v>0</v>
      </c>
      <c r="AH110" s="21">
        <f t="shared" si="18"/>
        <v>0</v>
      </c>
      <c r="AI110" s="21">
        <v>145154.43</v>
      </c>
      <c r="AJ110" s="21">
        <v>145154.43</v>
      </c>
      <c r="AK110" s="21">
        <v>0</v>
      </c>
      <c r="AL110" s="30"/>
      <c r="AM110" s="22">
        <f t="shared" si="20"/>
        <v>109.56705729166667</v>
      </c>
      <c r="AN110" s="22">
        <v>29423.22</v>
      </c>
      <c r="AO110" s="23">
        <v>42004</v>
      </c>
    </row>
    <row r="111" spans="1:41" ht="30">
      <c r="A111" s="40">
        <v>78</v>
      </c>
      <c r="B111" s="40">
        <v>70385</v>
      </c>
      <c r="C111" s="41" t="s">
        <v>119</v>
      </c>
      <c r="D111" s="42">
        <v>1976</v>
      </c>
      <c r="E111" s="42" t="s">
        <v>39</v>
      </c>
      <c r="F111" s="42">
        <v>5</v>
      </c>
      <c r="G111" s="42">
        <v>6</v>
      </c>
      <c r="H111" s="43">
        <v>85</v>
      </c>
      <c r="I111" s="43">
        <v>18</v>
      </c>
      <c r="J111" s="43">
        <v>67</v>
      </c>
      <c r="K111" s="43"/>
      <c r="L111" s="44">
        <v>5188.3</v>
      </c>
      <c r="M111" s="44">
        <v>3970.39</v>
      </c>
      <c r="N111" s="44">
        <v>2963.36</v>
      </c>
      <c r="O111" s="43">
        <v>206</v>
      </c>
      <c r="P111" s="21">
        <v>679061.6</v>
      </c>
      <c r="Q111" s="22">
        <v>173160.71</v>
      </c>
      <c r="R111" s="15"/>
      <c r="S111" s="22"/>
      <c r="T111" s="22">
        <v>173160.71</v>
      </c>
      <c r="U111" s="22">
        <v>173160.71</v>
      </c>
      <c r="V111" s="22">
        <f t="shared" si="19"/>
        <v>0</v>
      </c>
      <c r="W111" s="21">
        <v>202020.83</v>
      </c>
      <c r="X111" s="21">
        <v>202020.83</v>
      </c>
      <c r="Y111" s="21">
        <v>202020.83</v>
      </c>
      <c r="Z111" s="21">
        <v>0</v>
      </c>
      <c r="AA111" s="21">
        <v>0</v>
      </c>
      <c r="AB111" s="21">
        <f t="shared" si="17"/>
        <v>0</v>
      </c>
      <c r="AC111" s="21">
        <v>202020.83</v>
      </c>
      <c r="AD111" s="21">
        <v>506366.5</v>
      </c>
      <c r="AE111" s="21">
        <v>202020.83</v>
      </c>
      <c r="AF111" s="21">
        <v>-304345.67000000004</v>
      </c>
      <c r="AG111" s="21">
        <v>0</v>
      </c>
      <c r="AH111" s="21">
        <f t="shared" si="18"/>
        <v>0</v>
      </c>
      <c r="AI111" s="21">
        <v>101859.23</v>
      </c>
      <c r="AJ111" s="21">
        <v>101859.23</v>
      </c>
      <c r="AK111" s="21">
        <v>0</v>
      </c>
      <c r="AL111" s="30"/>
      <c r="AM111" s="22">
        <f t="shared" si="20"/>
        <v>130.88325655802478</v>
      </c>
      <c r="AN111" s="22">
        <v>29423.22</v>
      </c>
      <c r="AO111" s="23">
        <v>42004</v>
      </c>
    </row>
    <row r="112" spans="1:41" ht="30">
      <c r="A112" s="40">
        <v>79</v>
      </c>
      <c r="B112" s="40">
        <v>70658</v>
      </c>
      <c r="C112" s="41" t="s">
        <v>120</v>
      </c>
      <c r="D112" s="42">
        <v>1952</v>
      </c>
      <c r="E112" s="42" t="s">
        <v>121</v>
      </c>
      <c r="F112" s="42">
        <v>5</v>
      </c>
      <c r="G112" s="42">
        <v>3</v>
      </c>
      <c r="H112" s="43">
        <v>40</v>
      </c>
      <c r="I112" s="43">
        <v>7</v>
      </c>
      <c r="J112" s="43">
        <v>33</v>
      </c>
      <c r="K112" s="43"/>
      <c r="L112" s="44">
        <v>3390.3</v>
      </c>
      <c r="M112" s="44">
        <v>2292.28</v>
      </c>
      <c r="N112" s="44">
        <v>1956.44</v>
      </c>
      <c r="O112" s="43">
        <v>104</v>
      </c>
      <c r="P112" s="21">
        <v>6720636.914285714</v>
      </c>
      <c r="Q112" s="22">
        <v>1713762.42</v>
      </c>
      <c r="R112" s="15"/>
      <c r="S112" s="22"/>
      <c r="T112" s="22">
        <v>1713762.42</v>
      </c>
      <c r="U112" s="22">
        <v>1713762.42</v>
      </c>
      <c r="V112" s="22">
        <f t="shared" si="19"/>
        <v>0</v>
      </c>
      <c r="W112" s="21">
        <v>1999389.48</v>
      </c>
      <c r="X112" s="21">
        <v>419764.96</v>
      </c>
      <c r="Y112" s="21">
        <v>0</v>
      </c>
      <c r="Z112" s="21">
        <v>1579624.52</v>
      </c>
      <c r="AA112" s="21">
        <v>1999389.48</v>
      </c>
      <c r="AB112" s="21">
        <f t="shared" si="17"/>
        <v>0</v>
      </c>
      <c r="AC112" s="21">
        <v>1999389.48</v>
      </c>
      <c r="AD112" s="21">
        <v>0</v>
      </c>
      <c r="AE112" s="21">
        <v>0</v>
      </c>
      <c r="AF112" s="21">
        <v>1999389.48</v>
      </c>
      <c r="AG112" s="21">
        <v>1999389.48</v>
      </c>
      <c r="AH112" s="21">
        <f t="shared" si="18"/>
        <v>0</v>
      </c>
      <c r="AI112" s="21">
        <v>1008095.5342857139</v>
      </c>
      <c r="AJ112" s="21">
        <v>0</v>
      </c>
      <c r="AK112" s="21">
        <v>1008095.5342857139</v>
      </c>
      <c r="AL112" s="30"/>
      <c r="AM112" s="22">
        <f t="shared" si="20"/>
        <v>1982.31333931679</v>
      </c>
      <c r="AN112" s="22">
        <v>29423.22</v>
      </c>
      <c r="AO112" s="23">
        <v>42369</v>
      </c>
    </row>
    <row r="113" spans="1:41" ht="30">
      <c r="A113" s="40">
        <v>80</v>
      </c>
      <c r="B113" s="40">
        <v>107467</v>
      </c>
      <c r="C113" s="41" t="s">
        <v>122</v>
      </c>
      <c r="D113" s="42">
        <v>1963</v>
      </c>
      <c r="E113" s="42" t="s">
        <v>121</v>
      </c>
      <c r="F113" s="42">
        <v>4</v>
      </c>
      <c r="G113" s="42">
        <v>2</v>
      </c>
      <c r="H113" s="43">
        <v>32</v>
      </c>
      <c r="I113" s="43">
        <v>12</v>
      </c>
      <c r="J113" s="43">
        <v>20</v>
      </c>
      <c r="K113" s="43">
        <v>0</v>
      </c>
      <c r="L113" s="44">
        <v>1354.2</v>
      </c>
      <c r="M113" s="44">
        <v>1262.2</v>
      </c>
      <c r="N113" s="44">
        <v>814.2</v>
      </c>
      <c r="O113" s="43">
        <v>69</v>
      </c>
      <c r="P113" s="21">
        <v>381486.44</v>
      </c>
      <c r="Q113" s="22">
        <v>97279.05</v>
      </c>
      <c r="R113" s="15"/>
      <c r="S113" s="22"/>
      <c r="T113" s="22">
        <v>97279.05</v>
      </c>
      <c r="U113" s="22">
        <v>97279.05</v>
      </c>
      <c r="V113" s="22">
        <f t="shared" si="19"/>
        <v>0</v>
      </c>
      <c r="W113" s="21">
        <v>113492.22</v>
      </c>
      <c r="X113" s="21">
        <v>51910.12</v>
      </c>
      <c r="Y113" s="21">
        <v>0</v>
      </c>
      <c r="Z113" s="21">
        <v>61582.1</v>
      </c>
      <c r="AA113" s="21">
        <v>113492.22</v>
      </c>
      <c r="AB113" s="21">
        <f t="shared" si="17"/>
        <v>0</v>
      </c>
      <c r="AC113" s="21">
        <v>113492.22</v>
      </c>
      <c r="AD113" s="21">
        <v>0</v>
      </c>
      <c r="AE113" s="21">
        <v>0</v>
      </c>
      <c r="AF113" s="21">
        <v>113492.22</v>
      </c>
      <c r="AG113" s="21">
        <v>113492.22</v>
      </c>
      <c r="AH113" s="21">
        <f t="shared" si="18"/>
        <v>0</v>
      </c>
      <c r="AI113" s="21">
        <v>57222.95428571425</v>
      </c>
      <c r="AJ113" s="21">
        <v>0</v>
      </c>
      <c r="AK113" s="21">
        <v>57222.95428571425</v>
      </c>
      <c r="AL113" s="30"/>
      <c r="AM113" s="22">
        <f t="shared" si="20"/>
        <v>281.70612907989954</v>
      </c>
      <c r="AN113" s="22">
        <v>29423.22</v>
      </c>
      <c r="AO113" s="23">
        <v>42369</v>
      </c>
    </row>
    <row r="114" spans="1:41" ht="15.75">
      <c r="A114" s="46" t="s">
        <v>51</v>
      </c>
      <c r="B114" s="46"/>
      <c r="C114" s="46"/>
      <c r="D114" s="46"/>
      <c r="E114" s="46"/>
      <c r="F114" s="46"/>
      <c r="G114" s="46"/>
      <c r="H114" s="47">
        <v>2010</v>
      </c>
      <c r="I114" s="47">
        <v>386</v>
      </c>
      <c r="J114" s="47">
        <v>1624</v>
      </c>
      <c r="K114" s="47">
        <v>0</v>
      </c>
      <c r="L114" s="48">
        <v>118871.16</v>
      </c>
      <c r="M114" s="48">
        <v>92743.37</v>
      </c>
      <c r="N114" s="48">
        <v>75145.1</v>
      </c>
      <c r="O114" s="47">
        <v>4596</v>
      </c>
      <c r="P114" s="49">
        <f>SUM(P80:P113)</f>
        <v>34219492.531428576</v>
      </c>
      <c r="Q114" s="49">
        <f aca="true" t="shared" si="21" ref="Q114:AL114">SUM(Q80:Q113)</f>
        <v>8725970.57</v>
      </c>
      <c r="R114" s="15"/>
      <c r="S114" s="49">
        <f t="shared" si="21"/>
        <v>0</v>
      </c>
      <c r="T114" s="49">
        <f t="shared" si="21"/>
        <v>8725970.57</v>
      </c>
      <c r="U114" s="49">
        <f t="shared" si="21"/>
        <v>8725970.57</v>
      </c>
      <c r="V114" s="49">
        <f t="shared" si="19"/>
        <v>0</v>
      </c>
      <c r="W114" s="49">
        <f t="shared" si="21"/>
        <v>10180299.059999999</v>
      </c>
      <c r="X114" s="49">
        <f t="shared" si="21"/>
        <v>6025766.69</v>
      </c>
      <c r="Y114" s="49">
        <f t="shared" si="21"/>
        <v>4515772.120000001</v>
      </c>
      <c r="Z114" s="49">
        <f t="shared" si="21"/>
        <v>4154532.3700000006</v>
      </c>
      <c r="AA114" s="49">
        <f t="shared" si="21"/>
        <v>5664526.94</v>
      </c>
      <c r="AB114" s="49">
        <f t="shared" si="17"/>
        <v>0</v>
      </c>
      <c r="AC114" s="49">
        <f t="shared" si="21"/>
        <v>10180299.059999999</v>
      </c>
      <c r="AD114" s="49">
        <f t="shared" si="21"/>
        <v>12091200.000000006</v>
      </c>
      <c r="AE114" s="49">
        <f t="shared" si="21"/>
        <v>4515772.120000001</v>
      </c>
      <c r="AF114" s="49">
        <f t="shared" si="21"/>
        <v>-1910900.9399999997</v>
      </c>
      <c r="AG114" s="49">
        <f t="shared" si="21"/>
        <v>5664526.94</v>
      </c>
      <c r="AH114" s="49">
        <f t="shared" si="18"/>
        <v>0</v>
      </c>
      <c r="AI114" s="49">
        <f t="shared" si="21"/>
        <v>5132923.845714285</v>
      </c>
      <c r="AJ114" s="49">
        <f t="shared" si="21"/>
        <v>2276859.85</v>
      </c>
      <c r="AK114" s="49">
        <f t="shared" si="21"/>
        <v>2856063.995714285</v>
      </c>
      <c r="AL114" s="49">
        <f t="shared" si="21"/>
        <v>0</v>
      </c>
      <c r="AM114" s="25" t="s">
        <v>33</v>
      </c>
      <c r="AN114" s="25"/>
      <c r="AO114" s="25" t="s">
        <v>33</v>
      </c>
    </row>
    <row r="115" spans="1:41" ht="16.5">
      <c r="A115" s="50" t="s">
        <v>123</v>
      </c>
      <c r="B115" s="51"/>
      <c r="C115" s="51"/>
      <c r="D115" s="52"/>
      <c r="E115" s="51"/>
      <c r="F115" s="53"/>
      <c r="G115" s="53"/>
      <c r="H115" s="52"/>
      <c r="I115" s="52"/>
      <c r="J115" s="52"/>
      <c r="K115" s="52"/>
      <c r="L115" s="18"/>
      <c r="M115" s="18"/>
      <c r="N115" s="18"/>
      <c r="O115" s="52"/>
      <c r="P115" s="21"/>
      <c r="Q115" s="22"/>
      <c r="R115" s="15"/>
      <c r="S115" s="18"/>
      <c r="T115" s="22"/>
      <c r="U115" s="22"/>
      <c r="V115" s="22">
        <f t="shared" si="19"/>
        <v>0</v>
      </c>
      <c r="W115" s="21"/>
      <c r="X115" s="18"/>
      <c r="Y115" s="18"/>
      <c r="Z115" s="21"/>
      <c r="AA115" s="21"/>
      <c r="AB115" s="21">
        <f t="shared" si="17"/>
        <v>0</v>
      </c>
      <c r="AC115" s="21"/>
      <c r="AD115" s="18"/>
      <c r="AE115" s="18"/>
      <c r="AF115" s="18"/>
      <c r="AG115" s="21"/>
      <c r="AH115" s="21">
        <f t="shared" si="18"/>
        <v>0</v>
      </c>
      <c r="AI115" s="21"/>
      <c r="AJ115" s="18"/>
      <c r="AK115" s="21"/>
      <c r="AL115" s="30"/>
      <c r="AM115" s="18"/>
      <c r="AN115" s="18"/>
      <c r="AO115" s="26"/>
    </row>
    <row r="116" spans="1:41" ht="30">
      <c r="A116" s="40">
        <v>81</v>
      </c>
      <c r="B116" s="40">
        <v>98623</v>
      </c>
      <c r="C116" s="41" t="s">
        <v>124</v>
      </c>
      <c r="D116" s="42">
        <v>1975</v>
      </c>
      <c r="E116" s="42" t="s">
        <v>39</v>
      </c>
      <c r="F116" s="42">
        <v>2</v>
      </c>
      <c r="G116" s="42">
        <v>2</v>
      </c>
      <c r="H116" s="43">
        <v>12</v>
      </c>
      <c r="I116" s="43">
        <v>5</v>
      </c>
      <c r="J116" s="43">
        <v>7</v>
      </c>
      <c r="K116" s="43"/>
      <c r="L116" s="44">
        <v>923.4</v>
      </c>
      <c r="M116" s="44">
        <v>586</v>
      </c>
      <c r="N116" s="44">
        <v>322.8</v>
      </c>
      <c r="O116" s="43">
        <v>37</v>
      </c>
      <c r="P116" s="21">
        <v>254475.34999999998</v>
      </c>
      <c r="Q116" s="22">
        <v>64891.21</v>
      </c>
      <c r="R116" s="15"/>
      <c r="S116" s="22"/>
      <c r="T116" s="22">
        <v>64891.21</v>
      </c>
      <c r="U116" s="22">
        <v>64891.21</v>
      </c>
      <c r="V116" s="22">
        <f t="shared" si="19"/>
        <v>0</v>
      </c>
      <c r="W116" s="21">
        <v>75706.42</v>
      </c>
      <c r="X116" s="21">
        <v>75706.42</v>
      </c>
      <c r="Y116" s="21">
        <v>75706.42</v>
      </c>
      <c r="Z116" s="21">
        <v>0</v>
      </c>
      <c r="AA116" s="21">
        <v>0</v>
      </c>
      <c r="AB116" s="21">
        <f t="shared" si="17"/>
        <v>0</v>
      </c>
      <c r="AC116" s="21">
        <v>75706.42</v>
      </c>
      <c r="AD116" s="21">
        <v>205039.97</v>
      </c>
      <c r="AE116" s="21">
        <v>75706.42</v>
      </c>
      <c r="AF116" s="21">
        <v>-129333.55</v>
      </c>
      <c r="AG116" s="21">
        <v>0</v>
      </c>
      <c r="AH116" s="21">
        <f t="shared" si="18"/>
        <v>0</v>
      </c>
      <c r="AI116" s="21">
        <v>38171.3</v>
      </c>
      <c r="AJ116" s="21">
        <v>38171.3</v>
      </c>
      <c r="AK116" s="21">
        <v>0</v>
      </c>
      <c r="AL116" s="30"/>
      <c r="AM116" s="22">
        <f>P116/L116</f>
        <v>275.58517435564215</v>
      </c>
      <c r="AN116" s="22">
        <v>29423.22</v>
      </c>
      <c r="AO116" s="23">
        <v>42004</v>
      </c>
    </row>
    <row r="117" spans="1:41" ht="60">
      <c r="A117" s="40">
        <v>82</v>
      </c>
      <c r="B117" s="40">
        <v>110498</v>
      </c>
      <c r="C117" s="41" t="s">
        <v>125</v>
      </c>
      <c r="D117" s="42">
        <v>1980</v>
      </c>
      <c r="E117" s="42" t="s">
        <v>39</v>
      </c>
      <c r="F117" s="42">
        <v>4</v>
      </c>
      <c r="G117" s="42">
        <v>4</v>
      </c>
      <c r="H117" s="43">
        <v>56</v>
      </c>
      <c r="I117" s="43">
        <v>17</v>
      </c>
      <c r="J117" s="43">
        <v>39</v>
      </c>
      <c r="K117" s="43"/>
      <c r="L117" s="44">
        <v>3535.2</v>
      </c>
      <c r="M117" s="44">
        <v>2665.1</v>
      </c>
      <c r="N117" s="44">
        <v>1816.1</v>
      </c>
      <c r="O117" s="43">
        <v>165</v>
      </c>
      <c r="P117" s="21">
        <v>654865.7000000001</v>
      </c>
      <c r="Q117" s="22">
        <v>166990.75</v>
      </c>
      <c r="R117" s="15"/>
      <c r="S117" s="22"/>
      <c r="T117" s="22">
        <v>166990.75</v>
      </c>
      <c r="U117" s="22">
        <v>166990.75</v>
      </c>
      <c r="V117" s="22">
        <f t="shared" si="19"/>
        <v>0</v>
      </c>
      <c r="W117" s="21">
        <v>194822.54</v>
      </c>
      <c r="X117" s="21">
        <v>194822.54</v>
      </c>
      <c r="Y117" s="21">
        <v>194822.54</v>
      </c>
      <c r="Z117" s="21">
        <v>0</v>
      </c>
      <c r="AA117" s="21">
        <v>0</v>
      </c>
      <c r="AB117" s="21">
        <f t="shared" si="17"/>
        <v>0</v>
      </c>
      <c r="AC117" s="21">
        <v>194822.54</v>
      </c>
      <c r="AD117" s="21">
        <v>412880.49</v>
      </c>
      <c r="AE117" s="21">
        <v>194822.54</v>
      </c>
      <c r="AF117" s="21">
        <v>-218057.94999999998</v>
      </c>
      <c r="AG117" s="21">
        <v>0</v>
      </c>
      <c r="AH117" s="21">
        <f t="shared" si="18"/>
        <v>0</v>
      </c>
      <c r="AI117" s="21">
        <v>98229.87</v>
      </c>
      <c r="AJ117" s="21">
        <v>98229.86</v>
      </c>
      <c r="AK117" s="21">
        <v>0.00999999999476131</v>
      </c>
      <c r="AL117" s="30"/>
      <c r="AM117" s="22">
        <f>P117/L117</f>
        <v>185.24148563023311</v>
      </c>
      <c r="AN117" s="22">
        <v>29423.22</v>
      </c>
      <c r="AO117" s="23">
        <v>42004</v>
      </c>
    </row>
    <row r="118" spans="1:41" ht="60">
      <c r="A118" s="40">
        <v>83</v>
      </c>
      <c r="B118" s="40">
        <v>118369</v>
      </c>
      <c r="C118" s="41" t="s">
        <v>126</v>
      </c>
      <c r="D118" s="42">
        <v>1978</v>
      </c>
      <c r="E118" s="42" t="s">
        <v>39</v>
      </c>
      <c r="F118" s="42">
        <v>4</v>
      </c>
      <c r="G118" s="42">
        <v>4</v>
      </c>
      <c r="H118" s="43">
        <v>56</v>
      </c>
      <c r="I118" s="43">
        <v>6</v>
      </c>
      <c r="J118" s="43">
        <v>50</v>
      </c>
      <c r="K118" s="43"/>
      <c r="L118" s="44">
        <v>3506.3</v>
      </c>
      <c r="M118" s="44">
        <v>2638.3</v>
      </c>
      <c r="N118" s="44">
        <v>2323.63</v>
      </c>
      <c r="O118" s="43">
        <v>102</v>
      </c>
      <c r="P118" s="21">
        <v>537519.71</v>
      </c>
      <c r="Q118" s="22">
        <v>137067.52</v>
      </c>
      <c r="R118" s="15"/>
      <c r="S118" s="22"/>
      <c r="T118" s="22">
        <v>137067.52</v>
      </c>
      <c r="U118" s="22">
        <v>137067.52</v>
      </c>
      <c r="V118" s="22">
        <f t="shared" si="19"/>
        <v>0</v>
      </c>
      <c r="W118" s="21">
        <v>159912.11</v>
      </c>
      <c r="X118" s="21">
        <v>159912.11</v>
      </c>
      <c r="Y118" s="21">
        <v>159912.11</v>
      </c>
      <c r="Z118" s="21">
        <v>0</v>
      </c>
      <c r="AA118" s="21">
        <v>0</v>
      </c>
      <c r="AB118" s="21">
        <f t="shared" si="17"/>
        <v>0</v>
      </c>
      <c r="AC118" s="21">
        <v>159912.11</v>
      </c>
      <c r="AD118" s="21">
        <v>445086.77</v>
      </c>
      <c r="AE118" s="21">
        <v>159912.11</v>
      </c>
      <c r="AF118" s="21">
        <v>-285174.66000000003</v>
      </c>
      <c r="AG118" s="21">
        <v>0</v>
      </c>
      <c r="AH118" s="21">
        <f t="shared" si="18"/>
        <v>0</v>
      </c>
      <c r="AI118" s="21">
        <v>80627.97</v>
      </c>
      <c r="AJ118" s="21">
        <v>80627.97</v>
      </c>
      <c r="AK118" s="21">
        <v>0</v>
      </c>
      <c r="AL118" s="30"/>
      <c r="AM118" s="22">
        <f>P118/L118</f>
        <v>153.30111798762226</v>
      </c>
      <c r="AN118" s="22">
        <v>29423.22</v>
      </c>
      <c r="AO118" s="23">
        <v>42004</v>
      </c>
    </row>
    <row r="119" spans="1:41" ht="15.75">
      <c r="A119" s="46" t="s">
        <v>51</v>
      </c>
      <c r="B119" s="46"/>
      <c r="C119" s="46"/>
      <c r="D119" s="46"/>
      <c r="E119" s="46"/>
      <c r="F119" s="46"/>
      <c r="G119" s="46"/>
      <c r="H119" s="47">
        <v>124</v>
      </c>
      <c r="I119" s="47">
        <v>28</v>
      </c>
      <c r="J119" s="47">
        <v>96</v>
      </c>
      <c r="K119" s="47">
        <v>0</v>
      </c>
      <c r="L119" s="48">
        <v>7964.9</v>
      </c>
      <c r="M119" s="48">
        <v>5889.4</v>
      </c>
      <c r="N119" s="48">
        <v>4462.53</v>
      </c>
      <c r="O119" s="47">
        <v>304</v>
      </c>
      <c r="P119" s="49">
        <f>SUM(P116:P118)</f>
        <v>1446860.76</v>
      </c>
      <c r="Q119" s="49">
        <f aca="true" t="shared" si="22" ref="Q119:AL119">SUM(Q116:Q118)</f>
        <v>368949.48</v>
      </c>
      <c r="R119" s="15"/>
      <c r="S119" s="49">
        <f t="shared" si="22"/>
        <v>0</v>
      </c>
      <c r="T119" s="49">
        <f t="shared" si="22"/>
        <v>368949.48</v>
      </c>
      <c r="U119" s="49">
        <f t="shared" si="22"/>
        <v>368949.48</v>
      </c>
      <c r="V119" s="49">
        <f t="shared" si="19"/>
        <v>0</v>
      </c>
      <c r="W119" s="49">
        <f t="shared" si="22"/>
        <v>430441.07</v>
      </c>
      <c r="X119" s="49">
        <f t="shared" si="22"/>
        <v>430441.07</v>
      </c>
      <c r="Y119" s="49">
        <f t="shared" si="22"/>
        <v>430441.07</v>
      </c>
      <c r="Z119" s="49">
        <f t="shared" si="22"/>
        <v>0</v>
      </c>
      <c r="AA119" s="49">
        <f t="shared" si="22"/>
        <v>0</v>
      </c>
      <c r="AB119" s="49">
        <f t="shared" si="17"/>
        <v>0</v>
      </c>
      <c r="AC119" s="49">
        <f t="shared" si="22"/>
        <v>430441.07</v>
      </c>
      <c r="AD119" s="49">
        <f t="shared" si="22"/>
        <v>1063007.23</v>
      </c>
      <c r="AE119" s="49">
        <f t="shared" si="22"/>
        <v>430441.07</v>
      </c>
      <c r="AF119" s="49">
        <f t="shared" si="22"/>
        <v>-632566.16</v>
      </c>
      <c r="AG119" s="49">
        <f t="shared" si="22"/>
        <v>0</v>
      </c>
      <c r="AH119" s="49">
        <f t="shared" si="18"/>
        <v>0</v>
      </c>
      <c r="AI119" s="49">
        <f t="shared" si="22"/>
        <v>217029.13999999998</v>
      </c>
      <c r="AJ119" s="49">
        <f t="shared" si="22"/>
        <v>217029.13</v>
      </c>
      <c r="AK119" s="49">
        <f t="shared" si="22"/>
        <v>0.00999999999476131</v>
      </c>
      <c r="AL119" s="49">
        <f t="shared" si="22"/>
        <v>0</v>
      </c>
      <c r="AM119" s="25" t="s">
        <v>33</v>
      </c>
      <c r="AN119" s="25"/>
      <c r="AO119" s="25" t="s">
        <v>33</v>
      </c>
    </row>
    <row r="120" spans="1:41" ht="16.5">
      <c r="A120" s="50" t="s">
        <v>127</v>
      </c>
      <c r="B120" s="51"/>
      <c r="C120" s="51"/>
      <c r="D120" s="52"/>
      <c r="E120" s="51"/>
      <c r="F120" s="53"/>
      <c r="G120" s="53"/>
      <c r="H120" s="52"/>
      <c r="I120" s="52"/>
      <c r="J120" s="52"/>
      <c r="K120" s="52"/>
      <c r="L120" s="18"/>
      <c r="M120" s="18"/>
      <c r="N120" s="18"/>
      <c r="O120" s="52"/>
      <c r="P120" s="21"/>
      <c r="Q120" s="22"/>
      <c r="R120" s="15"/>
      <c r="S120" s="18"/>
      <c r="T120" s="22"/>
      <c r="U120" s="22"/>
      <c r="V120" s="22">
        <f t="shared" si="19"/>
        <v>0</v>
      </c>
      <c r="W120" s="21"/>
      <c r="X120" s="18"/>
      <c r="Y120" s="18"/>
      <c r="Z120" s="21"/>
      <c r="AA120" s="21"/>
      <c r="AB120" s="21">
        <f t="shared" si="17"/>
        <v>0</v>
      </c>
      <c r="AC120" s="21"/>
      <c r="AD120" s="18"/>
      <c r="AE120" s="18"/>
      <c r="AF120" s="18"/>
      <c r="AG120" s="21"/>
      <c r="AH120" s="21">
        <f t="shared" si="18"/>
        <v>0</v>
      </c>
      <c r="AI120" s="21"/>
      <c r="AJ120" s="18"/>
      <c r="AK120" s="21"/>
      <c r="AL120" s="30"/>
      <c r="AM120" s="18"/>
      <c r="AN120" s="18"/>
      <c r="AO120" s="26"/>
    </row>
    <row r="121" spans="1:41" ht="45">
      <c r="A121" s="40">
        <v>84</v>
      </c>
      <c r="B121" s="40">
        <v>110537</v>
      </c>
      <c r="C121" s="41" t="s">
        <v>128</v>
      </c>
      <c r="D121" s="42">
        <v>1979</v>
      </c>
      <c r="E121" s="42" t="s">
        <v>39</v>
      </c>
      <c r="F121" s="42">
        <v>5</v>
      </c>
      <c r="G121" s="42">
        <v>1</v>
      </c>
      <c r="H121" s="43">
        <v>20</v>
      </c>
      <c r="I121" s="43">
        <v>5</v>
      </c>
      <c r="J121" s="43">
        <v>15</v>
      </c>
      <c r="K121" s="43"/>
      <c r="L121" s="44">
        <v>1375</v>
      </c>
      <c r="M121" s="44">
        <v>988.8</v>
      </c>
      <c r="N121" s="44">
        <v>743</v>
      </c>
      <c r="O121" s="43">
        <v>37</v>
      </c>
      <c r="P121" s="21">
        <v>284296.83999999997</v>
      </c>
      <c r="Q121" s="22">
        <v>72495.69</v>
      </c>
      <c r="R121" s="15"/>
      <c r="S121" s="22"/>
      <c r="T121" s="22">
        <v>72495.69</v>
      </c>
      <c r="U121" s="22">
        <v>72495.69</v>
      </c>
      <c r="V121" s="22">
        <f t="shared" si="19"/>
        <v>0</v>
      </c>
      <c r="W121" s="21">
        <v>84578.31</v>
      </c>
      <c r="X121" s="21">
        <v>84578.31</v>
      </c>
      <c r="Y121" s="21">
        <v>84578.31</v>
      </c>
      <c r="Z121" s="21">
        <v>0</v>
      </c>
      <c r="AA121" s="21">
        <v>0</v>
      </c>
      <c r="AB121" s="21">
        <f t="shared" si="17"/>
        <v>0</v>
      </c>
      <c r="AC121" s="21">
        <v>84578.31</v>
      </c>
      <c r="AD121" s="21">
        <v>218442.59</v>
      </c>
      <c r="AE121" s="21">
        <v>84578.31</v>
      </c>
      <c r="AF121" s="21">
        <v>-133864.28</v>
      </c>
      <c r="AG121" s="21">
        <v>0</v>
      </c>
      <c r="AH121" s="21">
        <f t="shared" si="18"/>
        <v>0</v>
      </c>
      <c r="AI121" s="21">
        <v>42644.53</v>
      </c>
      <c r="AJ121" s="21">
        <v>42644.52</v>
      </c>
      <c r="AK121" s="21">
        <v>0.010000000002037268</v>
      </c>
      <c r="AL121" s="30"/>
      <c r="AM121" s="22">
        <f>P121/L121</f>
        <v>206.76133818181816</v>
      </c>
      <c r="AN121" s="22">
        <v>29423.22</v>
      </c>
      <c r="AO121" s="23">
        <v>42004</v>
      </c>
    </row>
    <row r="122" spans="1:41" ht="45">
      <c r="A122" s="40">
        <v>85</v>
      </c>
      <c r="B122" s="40">
        <v>110538</v>
      </c>
      <c r="C122" s="41" t="s">
        <v>129</v>
      </c>
      <c r="D122" s="42">
        <v>1979</v>
      </c>
      <c r="E122" s="42" t="s">
        <v>39</v>
      </c>
      <c r="F122" s="42">
        <v>5</v>
      </c>
      <c r="G122" s="42">
        <v>1</v>
      </c>
      <c r="H122" s="43">
        <v>20</v>
      </c>
      <c r="I122" s="43">
        <v>2</v>
      </c>
      <c r="J122" s="43">
        <v>18</v>
      </c>
      <c r="K122" s="43"/>
      <c r="L122" s="44">
        <v>1375</v>
      </c>
      <c r="M122" s="44">
        <v>994.7</v>
      </c>
      <c r="N122" s="44">
        <v>904</v>
      </c>
      <c r="O122" s="43">
        <v>40</v>
      </c>
      <c r="P122" s="21">
        <v>279799.2</v>
      </c>
      <c r="Q122" s="22">
        <v>71348.79</v>
      </c>
      <c r="R122" s="15"/>
      <c r="S122" s="22"/>
      <c r="T122" s="22">
        <v>71348.79</v>
      </c>
      <c r="U122" s="22">
        <v>71348.79</v>
      </c>
      <c r="V122" s="22">
        <f t="shared" si="19"/>
        <v>0</v>
      </c>
      <c r="W122" s="21">
        <v>83240.26</v>
      </c>
      <c r="X122" s="21">
        <v>83240.26</v>
      </c>
      <c r="Y122" s="21">
        <v>83240.26</v>
      </c>
      <c r="Z122" s="21">
        <v>0</v>
      </c>
      <c r="AA122" s="21">
        <v>0</v>
      </c>
      <c r="AB122" s="21">
        <f t="shared" si="17"/>
        <v>0</v>
      </c>
      <c r="AC122" s="21">
        <v>83240.26</v>
      </c>
      <c r="AD122" s="21">
        <v>130625.47</v>
      </c>
      <c r="AE122" s="21">
        <v>83240.26</v>
      </c>
      <c r="AF122" s="21">
        <v>-47385.21000000001</v>
      </c>
      <c r="AG122" s="21">
        <v>0</v>
      </c>
      <c r="AH122" s="21">
        <f t="shared" si="18"/>
        <v>0</v>
      </c>
      <c r="AI122" s="21">
        <v>41969.89</v>
      </c>
      <c r="AJ122" s="21">
        <v>41969.89</v>
      </c>
      <c r="AK122" s="21">
        <v>0</v>
      </c>
      <c r="AL122" s="30"/>
      <c r="AM122" s="22">
        <f>P122/L122</f>
        <v>203.49032727272728</v>
      </c>
      <c r="AN122" s="22">
        <v>29423.22</v>
      </c>
      <c r="AO122" s="23">
        <v>42004</v>
      </c>
    </row>
    <row r="123" spans="1:41" ht="30">
      <c r="A123" s="40">
        <v>86</v>
      </c>
      <c r="B123" s="40">
        <v>116608</v>
      </c>
      <c r="C123" s="41" t="s">
        <v>130</v>
      </c>
      <c r="D123" s="42">
        <v>1977</v>
      </c>
      <c r="E123" s="42" t="s">
        <v>39</v>
      </c>
      <c r="F123" s="42">
        <v>3</v>
      </c>
      <c r="G123" s="42">
        <v>2</v>
      </c>
      <c r="H123" s="43">
        <v>18</v>
      </c>
      <c r="I123" s="43">
        <v>1</v>
      </c>
      <c r="J123" s="43">
        <v>17</v>
      </c>
      <c r="K123" s="43"/>
      <c r="L123" s="44">
        <v>1257</v>
      </c>
      <c r="M123" s="44">
        <v>902.4</v>
      </c>
      <c r="N123" s="44">
        <v>855</v>
      </c>
      <c r="O123" s="43">
        <v>32</v>
      </c>
      <c r="P123" s="21">
        <v>380532.38</v>
      </c>
      <c r="Q123" s="22">
        <v>97035.75</v>
      </c>
      <c r="R123" s="15"/>
      <c r="S123" s="22"/>
      <c r="T123" s="22">
        <v>97035.75</v>
      </c>
      <c r="U123" s="22">
        <v>97035.75</v>
      </c>
      <c r="V123" s="22">
        <f t="shared" si="19"/>
        <v>0</v>
      </c>
      <c r="W123" s="21">
        <v>113208.38</v>
      </c>
      <c r="X123" s="21">
        <v>113208.38</v>
      </c>
      <c r="Y123" s="21">
        <v>113208.38</v>
      </c>
      <c r="Z123" s="21">
        <v>0</v>
      </c>
      <c r="AA123" s="21">
        <v>0</v>
      </c>
      <c r="AB123" s="21">
        <f t="shared" si="17"/>
        <v>0</v>
      </c>
      <c r="AC123" s="21">
        <v>113208.38</v>
      </c>
      <c r="AD123" s="21">
        <v>188836.81</v>
      </c>
      <c r="AE123" s="21">
        <v>113208.38</v>
      </c>
      <c r="AF123" s="21">
        <v>-75628.43</v>
      </c>
      <c r="AG123" s="21">
        <v>0</v>
      </c>
      <c r="AH123" s="21">
        <f t="shared" si="18"/>
        <v>0</v>
      </c>
      <c r="AI123" s="21">
        <v>57079.87</v>
      </c>
      <c r="AJ123" s="21">
        <v>57079.87</v>
      </c>
      <c r="AK123" s="21">
        <v>0</v>
      </c>
      <c r="AL123" s="30"/>
      <c r="AM123" s="22">
        <f>P123/L123</f>
        <v>302.7306125696102</v>
      </c>
      <c r="AN123" s="22">
        <v>29423.22</v>
      </c>
      <c r="AO123" s="23">
        <v>42004</v>
      </c>
    </row>
    <row r="124" spans="1:41" ht="15.75">
      <c r="A124" s="46" t="s">
        <v>51</v>
      </c>
      <c r="B124" s="46"/>
      <c r="C124" s="46"/>
      <c r="D124" s="46"/>
      <c r="E124" s="46"/>
      <c r="F124" s="46"/>
      <c r="G124" s="46"/>
      <c r="H124" s="47">
        <v>58</v>
      </c>
      <c r="I124" s="47">
        <v>8</v>
      </c>
      <c r="J124" s="47">
        <v>50</v>
      </c>
      <c r="K124" s="47">
        <v>0</v>
      </c>
      <c r="L124" s="48">
        <v>4007</v>
      </c>
      <c r="M124" s="48">
        <v>2885.9</v>
      </c>
      <c r="N124" s="48">
        <v>2502</v>
      </c>
      <c r="O124" s="47">
        <v>109</v>
      </c>
      <c r="P124" s="49">
        <f>SUM(P121:P123)</f>
        <v>944628.42</v>
      </c>
      <c r="Q124" s="49">
        <f aca="true" t="shared" si="23" ref="Q124:AL124">SUM(Q121:Q123)</f>
        <v>240880.22999999998</v>
      </c>
      <c r="R124" s="15"/>
      <c r="S124" s="49">
        <f t="shared" si="23"/>
        <v>0</v>
      </c>
      <c r="T124" s="49">
        <f t="shared" si="23"/>
        <v>240880.22999999998</v>
      </c>
      <c r="U124" s="49">
        <f t="shared" si="23"/>
        <v>240880.22999999998</v>
      </c>
      <c r="V124" s="49">
        <f t="shared" si="19"/>
        <v>0</v>
      </c>
      <c r="W124" s="49">
        <f t="shared" si="23"/>
        <v>281026.95</v>
      </c>
      <c r="X124" s="49">
        <f t="shared" si="23"/>
        <v>281026.95</v>
      </c>
      <c r="Y124" s="49">
        <f t="shared" si="23"/>
        <v>281026.95</v>
      </c>
      <c r="Z124" s="49">
        <f t="shared" si="23"/>
        <v>0</v>
      </c>
      <c r="AA124" s="49">
        <f t="shared" si="23"/>
        <v>0</v>
      </c>
      <c r="AB124" s="49">
        <f t="shared" si="17"/>
        <v>0</v>
      </c>
      <c r="AC124" s="49">
        <f t="shared" si="23"/>
        <v>281026.95</v>
      </c>
      <c r="AD124" s="49">
        <f t="shared" si="23"/>
        <v>537904.87</v>
      </c>
      <c r="AE124" s="49">
        <f t="shared" si="23"/>
        <v>281026.95</v>
      </c>
      <c r="AF124" s="49">
        <f t="shared" si="23"/>
        <v>-256877.91999999998</v>
      </c>
      <c r="AG124" s="49">
        <f t="shared" si="23"/>
        <v>0</v>
      </c>
      <c r="AH124" s="49">
        <f t="shared" si="18"/>
        <v>0</v>
      </c>
      <c r="AI124" s="49">
        <f t="shared" si="23"/>
        <v>141694.29</v>
      </c>
      <c r="AJ124" s="49">
        <f t="shared" si="23"/>
        <v>141694.28</v>
      </c>
      <c r="AK124" s="49">
        <f t="shared" si="23"/>
        <v>0.010000000002037268</v>
      </c>
      <c r="AL124" s="49">
        <f t="shared" si="23"/>
        <v>0</v>
      </c>
      <c r="AM124" s="25" t="s">
        <v>33</v>
      </c>
      <c r="AN124" s="25"/>
      <c r="AO124" s="25" t="s">
        <v>33</v>
      </c>
    </row>
    <row r="125" spans="1:41" ht="16.5">
      <c r="A125" s="50" t="s">
        <v>131</v>
      </c>
      <c r="B125" s="51"/>
      <c r="C125" s="51"/>
      <c r="D125" s="52"/>
      <c r="E125" s="51"/>
      <c r="F125" s="53"/>
      <c r="G125" s="53"/>
      <c r="H125" s="52"/>
      <c r="I125" s="52"/>
      <c r="J125" s="52"/>
      <c r="K125" s="52"/>
      <c r="L125" s="18"/>
      <c r="M125" s="18"/>
      <c r="N125" s="18"/>
      <c r="O125" s="52"/>
      <c r="P125" s="21"/>
      <c r="Q125" s="22"/>
      <c r="R125" s="15"/>
      <c r="S125" s="18"/>
      <c r="T125" s="22"/>
      <c r="U125" s="22"/>
      <c r="V125" s="22">
        <f t="shared" si="19"/>
        <v>0</v>
      </c>
      <c r="W125" s="21"/>
      <c r="X125" s="18"/>
      <c r="Y125" s="18"/>
      <c r="Z125" s="21"/>
      <c r="AA125" s="21"/>
      <c r="AB125" s="21">
        <f t="shared" si="17"/>
        <v>0</v>
      </c>
      <c r="AC125" s="21"/>
      <c r="AD125" s="18"/>
      <c r="AE125" s="18"/>
      <c r="AF125" s="18"/>
      <c r="AG125" s="21"/>
      <c r="AH125" s="21">
        <f t="shared" si="18"/>
        <v>0</v>
      </c>
      <c r="AI125" s="21"/>
      <c r="AJ125" s="18"/>
      <c r="AK125" s="21"/>
      <c r="AL125" s="30"/>
      <c r="AM125" s="18"/>
      <c r="AN125" s="18"/>
      <c r="AO125" s="26"/>
    </row>
    <row r="126" spans="1:41" ht="60">
      <c r="A126" s="40">
        <v>87</v>
      </c>
      <c r="B126" s="40">
        <v>70951</v>
      </c>
      <c r="C126" s="41" t="s">
        <v>132</v>
      </c>
      <c r="D126" s="42">
        <v>1963</v>
      </c>
      <c r="E126" s="42" t="s">
        <v>35</v>
      </c>
      <c r="F126" s="42">
        <v>2</v>
      </c>
      <c r="G126" s="42">
        <v>2</v>
      </c>
      <c r="H126" s="43">
        <v>16</v>
      </c>
      <c r="I126" s="43">
        <v>4</v>
      </c>
      <c r="J126" s="43">
        <v>12</v>
      </c>
      <c r="K126" s="43"/>
      <c r="L126" s="44">
        <v>674.2</v>
      </c>
      <c r="M126" s="44">
        <v>625.9</v>
      </c>
      <c r="N126" s="44">
        <v>461</v>
      </c>
      <c r="O126" s="43">
        <v>26</v>
      </c>
      <c r="P126" s="21">
        <v>476139.44</v>
      </c>
      <c r="Q126" s="22">
        <v>121415.55</v>
      </c>
      <c r="R126" s="15"/>
      <c r="S126" s="22"/>
      <c r="T126" s="22">
        <v>121415.55</v>
      </c>
      <c r="U126" s="22">
        <v>121415.55</v>
      </c>
      <c r="V126" s="22">
        <f t="shared" si="19"/>
        <v>0</v>
      </c>
      <c r="W126" s="21">
        <v>141651.48</v>
      </c>
      <c r="X126" s="21">
        <v>141651.48</v>
      </c>
      <c r="Y126" s="21">
        <v>141651.48</v>
      </c>
      <c r="Z126" s="21">
        <v>0</v>
      </c>
      <c r="AA126" s="21">
        <v>0</v>
      </c>
      <c r="AB126" s="21">
        <f t="shared" si="17"/>
        <v>0</v>
      </c>
      <c r="AC126" s="21">
        <v>141651.48</v>
      </c>
      <c r="AD126" s="21">
        <v>363417.07</v>
      </c>
      <c r="AE126" s="21">
        <v>141651.48</v>
      </c>
      <c r="AF126" s="21">
        <v>-221765.59</v>
      </c>
      <c r="AG126" s="21">
        <v>0</v>
      </c>
      <c r="AH126" s="21">
        <f t="shared" si="18"/>
        <v>0</v>
      </c>
      <c r="AI126" s="21">
        <v>71420.93</v>
      </c>
      <c r="AJ126" s="21">
        <v>71420.92</v>
      </c>
      <c r="AK126" s="21">
        <v>0.01</v>
      </c>
      <c r="AL126" s="30"/>
      <c r="AM126" s="22">
        <f>P126/L126</f>
        <v>706.2287748442599</v>
      </c>
      <c r="AN126" s="22">
        <v>29423.22</v>
      </c>
      <c r="AO126" s="23">
        <v>42004</v>
      </c>
    </row>
    <row r="127" spans="1:41" ht="60">
      <c r="A127" s="40">
        <v>88</v>
      </c>
      <c r="B127" s="40">
        <v>70952</v>
      </c>
      <c r="C127" s="41" t="s">
        <v>133</v>
      </c>
      <c r="D127" s="42">
        <v>1964</v>
      </c>
      <c r="E127" s="42" t="s">
        <v>35</v>
      </c>
      <c r="F127" s="42">
        <v>2</v>
      </c>
      <c r="G127" s="42">
        <v>2</v>
      </c>
      <c r="H127" s="43">
        <v>16</v>
      </c>
      <c r="I127" s="43">
        <v>4</v>
      </c>
      <c r="J127" s="43">
        <v>12</v>
      </c>
      <c r="K127" s="43"/>
      <c r="L127" s="44">
        <v>685</v>
      </c>
      <c r="M127" s="44">
        <v>632.9</v>
      </c>
      <c r="N127" s="44">
        <v>500.6</v>
      </c>
      <c r="O127" s="43">
        <v>27</v>
      </c>
      <c r="P127" s="21">
        <v>475447.26</v>
      </c>
      <c r="Q127" s="22">
        <v>121239.05</v>
      </c>
      <c r="R127" s="15"/>
      <c r="S127" s="22"/>
      <c r="T127" s="22">
        <v>121239.05</v>
      </c>
      <c r="U127" s="22">
        <v>121239.05</v>
      </c>
      <c r="V127" s="22">
        <f t="shared" si="19"/>
        <v>0</v>
      </c>
      <c r="W127" s="21">
        <v>141445.56</v>
      </c>
      <c r="X127" s="21">
        <v>141445.56</v>
      </c>
      <c r="Y127" s="21">
        <v>141445.56</v>
      </c>
      <c r="Z127" s="21">
        <v>0</v>
      </c>
      <c r="AA127" s="21">
        <v>0</v>
      </c>
      <c r="AB127" s="21">
        <f t="shared" si="17"/>
        <v>0</v>
      </c>
      <c r="AC127" s="21">
        <v>141445.56</v>
      </c>
      <c r="AD127" s="21">
        <v>363417.07</v>
      </c>
      <c r="AE127" s="21">
        <v>141445.56</v>
      </c>
      <c r="AF127" s="21">
        <v>-221971.51</v>
      </c>
      <c r="AG127" s="21">
        <v>0</v>
      </c>
      <c r="AH127" s="21">
        <f t="shared" si="18"/>
        <v>0</v>
      </c>
      <c r="AI127" s="21">
        <v>71317.09</v>
      </c>
      <c r="AJ127" s="21">
        <v>71317.09</v>
      </c>
      <c r="AK127" s="21">
        <v>0</v>
      </c>
      <c r="AL127" s="30"/>
      <c r="AM127" s="22">
        <f>P127/L127</f>
        <v>694.0835912408759</v>
      </c>
      <c r="AN127" s="22">
        <v>29423.22</v>
      </c>
      <c r="AO127" s="23">
        <v>42004</v>
      </c>
    </row>
    <row r="128" spans="1:41" ht="60">
      <c r="A128" s="40">
        <v>89</v>
      </c>
      <c r="B128" s="40">
        <v>70953</v>
      </c>
      <c r="C128" s="41" t="s">
        <v>134</v>
      </c>
      <c r="D128" s="42">
        <v>1963</v>
      </c>
      <c r="E128" s="42" t="s">
        <v>35</v>
      </c>
      <c r="F128" s="42">
        <v>2</v>
      </c>
      <c r="G128" s="42">
        <v>2</v>
      </c>
      <c r="H128" s="43">
        <v>16</v>
      </c>
      <c r="I128" s="43">
        <v>4</v>
      </c>
      <c r="J128" s="43">
        <v>12</v>
      </c>
      <c r="K128" s="43"/>
      <c r="L128" s="44">
        <v>683.3</v>
      </c>
      <c r="M128" s="44">
        <v>634.9</v>
      </c>
      <c r="N128" s="44">
        <v>509.7</v>
      </c>
      <c r="O128" s="43">
        <v>30</v>
      </c>
      <c r="P128" s="21">
        <v>474481.06999999995</v>
      </c>
      <c r="Q128" s="22">
        <v>120992.67</v>
      </c>
      <c r="R128" s="15"/>
      <c r="S128" s="22"/>
      <c r="T128" s="22">
        <v>120992.67</v>
      </c>
      <c r="U128" s="22">
        <v>120992.67</v>
      </c>
      <c r="V128" s="22">
        <f t="shared" si="19"/>
        <v>0</v>
      </c>
      <c r="W128" s="21">
        <v>141158.12</v>
      </c>
      <c r="X128" s="21">
        <v>141158.12</v>
      </c>
      <c r="Y128" s="21">
        <v>141158.12</v>
      </c>
      <c r="Z128" s="21">
        <v>0</v>
      </c>
      <c r="AA128" s="21">
        <v>0</v>
      </c>
      <c r="AB128" s="21">
        <f t="shared" si="17"/>
        <v>0</v>
      </c>
      <c r="AC128" s="21">
        <v>141158.12</v>
      </c>
      <c r="AD128" s="21">
        <v>363417.07</v>
      </c>
      <c r="AE128" s="21">
        <v>141158.12</v>
      </c>
      <c r="AF128" s="21">
        <v>-222258.95</v>
      </c>
      <c r="AG128" s="21">
        <v>0</v>
      </c>
      <c r="AH128" s="21">
        <f t="shared" si="18"/>
        <v>0</v>
      </c>
      <c r="AI128" s="21">
        <v>71172.16</v>
      </c>
      <c r="AJ128" s="21">
        <v>71172.15</v>
      </c>
      <c r="AK128" s="21">
        <v>0.010000000009313226</v>
      </c>
      <c r="AL128" s="30"/>
      <c r="AM128" s="22">
        <f>P128/L128</f>
        <v>694.3964144592419</v>
      </c>
      <c r="AN128" s="22">
        <v>29423.22</v>
      </c>
      <c r="AO128" s="23">
        <v>42004</v>
      </c>
    </row>
    <row r="129" spans="1:41" ht="15.75">
      <c r="A129" s="56" t="s">
        <v>51</v>
      </c>
      <c r="B129" s="56"/>
      <c r="C129" s="56"/>
      <c r="D129" s="56"/>
      <c r="E129" s="56"/>
      <c r="F129" s="56"/>
      <c r="G129" s="56"/>
      <c r="H129" s="57">
        <v>48</v>
      </c>
      <c r="I129" s="57">
        <v>12</v>
      </c>
      <c r="J129" s="57">
        <v>36</v>
      </c>
      <c r="K129" s="57">
        <v>0</v>
      </c>
      <c r="L129" s="58">
        <v>2042.5</v>
      </c>
      <c r="M129" s="58">
        <v>1893.7</v>
      </c>
      <c r="N129" s="58">
        <v>1471.3</v>
      </c>
      <c r="O129" s="57">
        <v>83</v>
      </c>
      <c r="P129" s="49">
        <f>SUM(P126:P128)</f>
        <v>1426067.77</v>
      </c>
      <c r="Q129" s="49">
        <f aca="true" t="shared" si="24" ref="Q129:AL129">SUM(Q126:Q128)</f>
        <v>363647.27</v>
      </c>
      <c r="R129" s="15"/>
      <c r="S129" s="49">
        <f t="shared" si="24"/>
        <v>0</v>
      </c>
      <c r="T129" s="49">
        <f t="shared" si="24"/>
        <v>363647.27</v>
      </c>
      <c r="U129" s="49">
        <f t="shared" si="24"/>
        <v>363647.27</v>
      </c>
      <c r="V129" s="49">
        <f t="shared" si="19"/>
        <v>0</v>
      </c>
      <c r="W129" s="49">
        <f t="shared" si="24"/>
        <v>424255.16000000003</v>
      </c>
      <c r="X129" s="49">
        <f t="shared" si="24"/>
        <v>424255.16000000003</v>
      </c>
      <c r="Y129" s="49">
        <f t="shared" si="24"/>
        <v>424255.16000000003</v>
      </c>
      <c r="Z129" s="49">
        <f t="shared" si="24"/>
        <v>0</v>
      </c>
      <c r="AA129" s="49">
        <f t="shared" si="24"/>
        <v>0</v>
      </c>
      <c r="AB129" s="49">
        <f t="shared" si="17"/>
        <v>0</v>
      </c>
      <c r="AC129" s="49">
        <f t="shared" si="24"/>
        <v>424255.16000000003</v>
      </c>
      <c r="AD129" s="49">
        <f t="shared" si="24"/>
        <v>1090251.21</v>
      </c>
      <c r="AE129" s="49">
        <f t="shared" si="24"/>
        <v>424255.16000000003</v>
      </c>
      <c r="AF129" s="49">
        <f t="shared" si="24"/>
        <v>-665996.05</v>
      </c>
      <c r="AG129" s="49">
        <f t="shared" si="24"/>
        <v>0</v>
      </c>
      <c r="AH129" s="49">
        <f t="shared" si="18"/>
        <v>0</v>
      </c>
      <c r="AI129" s="49">
        <f t="shared" si="24"/>
        <v>213910.18</v>
      </c>
      <c r="AJ129" s="49">
        <f t="shared" si="24"/>
        <v>213910.16</v>
      </c>
      <c r="AK129" s="49">
        <f t="shared" si="24"/>
        <v>0.020000000009313228</v>
      </c>
      <c r="AL129" s="49">
        <f t="shared" si="24"/>
        <v>0</v>
      </c>
      <c r="AM129" s="27" t="s">
        <v>33</v>
      </c>
      <c r="AN129" s="27"/>
      <c r="AO129" s="27" t="s">
        <v>33</v>
      </c>
    </row>
    <row r="130" spans="1:41" ht="16.5">
      <c r="A130" s="50" t="s">
        <v>135</v>
      </c>
      <c r="B130" s="51"/>
      <c r="C130" s="51"/>
      <c r="D130" s="52"/>
      <c r="E130" s="51"/>
      <c r="F130" s="53"/>
      <c r="G130" s="53"/>
      <c r="H130" s="52"/>
      <c r="I130" s="52"/>
      <c r="J130" s="52"/>
      <c r="K130" s="52"/>
      <c r="L130" s="18"/>
      <c r="M130" s="18"/>
      <c r="N130" s="18"/>
      <c r="O130" s="52"/>
      <c r="P130" s="21"/>
      <c r="Q130" s="22"/>
      <c r="R130" s="15"/>
      <c r="S130" s="18"/>
      <c r="T130" s="22"/>
      <c r="U130" s="22"/>
      <c r="V130" s="22">
        <f t="shared" si="19"/>
        <v>0</v>
      </c>
      <c r="W130" s="21"/>
      <c r="X130" s="18"/>
      <c r="Y130" s="18"/>
      <c r="Z130" s="21"/>
      <c r="AA130" s="21"/>
      <c r="AB130" s="21">
        <f t="shared" si="17"/>
        <v>0</v>
      </c>
      <c r="AC130" s="21"/>
      <c r="AD130" s="18"/>
      <c r="AE130" s="18"/>
      <c r="AF130" s="18"/>
      <c r="AG130" s="21"/>
      <c r="AH130" s="21">
        <f t="shared" si="18"/>
        <v>0</v>
      </c>
      <c r="AI130" s="21"/>
      <c r="AJ130" s="18"/>
      <c r="AK130" s="21"/>
      <c r="AL130" s="30"/>
      <c r="AM130" s="18"/>
      <c r="AN130" s="18"/>
      <c r="AO130" s="26"/>
    </row>
    <row r="131" spans="1:41" ht="60">
      <c r="A131" s="40">
        <v>90</v>
      </c>
      <c r="B131" s="40">
        <v>115637</v>
      </c>
      <c r="C131" s="41" t="s">
        <v>136</v>
      </c>
      <c r="D131" s="42">
        <v>1979</v>
      </c>
      <c r="E131" s="42" t="s">
        <v>35</v>
      </c>
      <c r="F131" s="42">
        <v>9</v>
      </c>
      <c r="G131" s="42">
        <v>4</v>
      </c>
      <c r="H131" s="43">
        <v>125</v>
      </c>
      <c r="I131" s="43">
        <v>12</v>
      </c>
      <c r="J131" s="43">
        <v>113</v>
      </c>
      <c r="K131" s="43"/>
      <c r="L131" s="44">
        <v>8138</v>
      </c>
      <c r="M131" s="44">
        <v>7485</v>
      </c>
      <c r="N131" s="44">
        <v>7485</v>
      </c>
      <c r="O131" s="43">
        <v>367</v>
      </c>
      <c r="P131" s="21">
        <v>6256700.579999999</v>
      </c>
      <c r="Q131" s="22">
        <v>600643.25</v>
      </c>
      <c r="R131" s="15"/>
      <c r="S131" s="22"/>
      <c r="T131" s="22">
        <v>600643.25</v>
      </c>
      <c r="U131" s="22">
        <v>600643.25</v>
      </c>
      <c r="V131" s="22">
        <f t="shared" si="19"/>
        <v>0</v>
      </c>
      <c r="W131" s="21">
        <v>700750.46</v>
      </c>
      <c r="X131" s="21">
        <v>153650.39</v>
      </c>
      <c r="Y131" s="21">
        <v>0</v>
      </c>
      <c r="Z131" s="21">
        <v>547100.07</v>
      </c>
      <c r="AA131" s="21">
        <v>700750.46</v>
      </c>
      <c r="AB131" s="21">
        <f t="shared" si="17"/>
        <v>0</v>
      </c>
      <c r="AC131" s="21">
        <v>700750.46</v>
      </c>
      <c r="AD131" s="21">
        <v>768251.95</v>
      </c>
      <c r="AE131" s="21">
        <v>0</v>
      </c>
      <c r="AF131" s="21">
        <v>-67501.48999999999</v>
      </c>
      <c r="AG131" s="21">
        <v>700750.46</v>
      </c>
      <c r="AH131" s="21">
        <f t="shared" si="18"/>
        <v>0</v>
      </c>
      <c r="AI131" s="21">
        <v>4254556.409999999</v>
      </c>
      <c r="AJ131" s="21">
        <v>0</v>
      </c>
      <c r="AK131" s="21">
        <v>4254556.409999999</v>
      </c>
      <c r="AL131" s="30"/>
      <c r="AM131" s="22">
        <f aca="true" t="shared" si="25" ref="AM131:AM144">P131/L131</f>
        <v>768.8253354632586</v>
      </c>
      <c r="AN131" s="22">
        <v>29423.22</v>
      </c>
      <c r="AO131" s="23">
        <v>42369</v>
      </c>
    </row>
    <row r="132" spans="1:41" ht="30">
      <c r="A132" s="40">
        <v>91</v>
      </c>
      <c r="B132" s="40">
        <v>78031</v>
      </c>
      <c r="C132" s="41" t="s">
        <v>137</v>
      </c>
      <c r="D132" s="42">
        <v>1981</v>
      </c>
      <c r="E132" s="42" t="s">
        <v>39</v>
      </c>
      <c r="F132" s="42">
        <v>9</v>
      </c>
      <c r="G132" s="42">
        <v>4</v>
      </c>
      <c r="H132" s="43">
        <v>142</v>
      </c>
      <c r="I132" s="43">
        <v>19</v>
      </c>
      <c r="J132" s="43">
        <v>123</v>
      </c>
      <c r="K132" s="43"/>
      <c r="L132" s="44">
        <v>6679</v>
      </c>
      <c r="M132" s="44">
        <v>6007</v>
      </c>
      <c r="N132" s="44">
        <v>6007</v>
      </c>
      <c r="O132" s="43">
        <v>283</v>
      </c>
      <c r="P132" s="21">
        <v>5817364.587057362</v>
      </c>
      <c r="Q132" s="22">
        <v>651887.48</v>
      </c>
      <c r="R132" s="15"/>
      <c r="S132" s="22"/>
      <c r="T132" s="22">
        <v>651887.48</v>
      </c>
      <c r="U132" s="22">
        <v>651887.48</v>
      </c>
      <c r="V132" s="22">
        <f t="shared" si="19"/>
        <v>0</v>
      </c>
      <c r="W132" s="21">
        <v>760535.4</v>
      </c>
      <c r="X132" s="21">
        <v>156798.97</v>
      </c>
      <c r="Y132" s="21">
        <v>0</v>
      </c>
      <c r="Z132" s="21">
        <v>603736.43</v>
      </c>
      <c r="AA132" s="21">
        <v>760535.4</v>
      </c>
      <c r="AB132" s="21">
        <f t="shared" si="17"/>
        <v>0</v>
      </c>
      <c r="AC132" s="21">
        <v>760535.4</v>
      </c>
      <c r="AD132" s="21">
        <v>783994.87</v>
      </c>
      <c r="AE132" s="21">
        <v>0</v>
      </c>
      <c r="AF132" s="21">
        <v>-23459.469999999972</v>
      </c>
      <c r="AG132" s="21">
        <v>760535.4</v>
      </c>
      <c r="AH132" s="21">
        <f t="shared" si="18"/>
        <v>0</v>
      </c>
      <c r="AI132" s="21">
        <v>3644406.3070573625</v>
      </c>
      <c r="AJ132" s="21">
        <v>0</v>
      </c>
      <c r="AK132" s="21">
        <v>3644406.3070573625</v>
      </c>
      <c r="AL132" s="30"/>
      <c r="AM132" s="22">
        <f t="shared" si="25"/>
        <v>870.9933503604375</v>
      </c>
      <c r="AN132" s="22">
        <v>29423.22</v>
      </c>
      <c r="AO132" s="23">
        <v>42369</v>
      </c>
    </row>
    <row r="133" spans="1:41" ht="60">
      <c r="A133" s="40">
        <v>92</v>
      </c>
      <c r="B133" s="40">
        <v>77609</v>
      </c>
      <c r="C133" s="41" t="s">
        <v>138</v>
      </c>
      <c r="D133" s="42">
        <v>1981</v>
      </c>
      <c r="E133" s="42" t="s">
        <v>139</v>
      </c>
      <c r="F133" s="42">
        <v>16</v>
      </c>
      <c r="G133" s="42">
        <v>1</v>
      </c>
      <c r="H133" s="43">
        <v>115</v>
      </c>
      <c r="I133" s="43">
        <v>10</v>
      </c>
      <c r="J133" s="43">
        <v>105</v>
      </c>
      <c r="K133" s="43"/>
      <c r="L133" s="44">
        <v>5375</v>
      </c>
      <c r="M133" s="44">
        <v>5334</v>
      </c>
      <c r="N133" s="44">
        <v>5334</v>
      </c>
      <c r="O133" s="43">
        <v>206</v>
      </c>
      <c r="P133" s="21">
        <v>3198976.6100000003</v>
      </c>
      <c r="Q133" s="22">
        <v>468950.38</v>
      </c>
      <c r="R133" s="15"/>
      <c r="S133" s="22"/>
      <c r="T133" s="22">
        <v>468950.38</v>
      </c>
      <c r="U133" s="22">
        <v>468950.38</v>
      </c>
      <c r="V133" s="22">
        <f t="shared" si="19"/>
        <v>0</v>
      </c>
      <c r="W133" s="21">
        <v>547108.78</v>
      </c>
      <c r="X133" s="21">
        <v>109421.84</v>
      </c>
      <c r="Y133" s="21">
        <v>0</v>
      </c>
      <c r="Z133" s="21">
        <v>437686.94000000006</v>
      </c>
      <c r="AA133" s="21">
        <v>547108.78</v>
      </c>
      <c r="AB133" s="21">
        <f t="shared" si="17"/>
        <v>0</v>
      </c>
      <c r="AC133" s="21">
        <v>547108.78</v>
      </c>
      <c r="AD133" s="21">
        <v>547109.19</v>
      </c>
      <c r="AE133" s="21">
        <v>0</v>
      </c>
      <c r="AF133" s="21">
        <v>-0.40999999991618097</v>
      </c>
      <c r="AG133" s="21">
        <v>547108.78</v>
      </c>
      <c r="AH133" s="21">
        <f t="shared" si="18"/>
        <v>0</v>
      </c>
      <c r="AI133" s="21">
        <v>1635808.6700000002</v>
      </c>
      <c r="AJ133" s="21">
        <v>0</v>
      </c>
      <c r="AK133" s="21">
        <v>1635808.6700000002</v>
      </c>
      <c r="AL133" s="30"/>
      <c r="AM133" s="22">
        <f t="shared" si="25"/>
        <v>595.1584390697675</v>
      </c>
      <c r="AN133" s="22">
        <v>29423.22</v>
      </c>
      <c r="AO133" s="23">
        <v>42369</v>
      </c>
    </row>
    <row r="134" spans="1:41" ht="60">
      <c r="A134" s="40">
        <v>93</v>
      </c>
      <c r="B134" s="40">
        <v>77605</v>
      </c>
      <c r="C134" s="41" t="s">
        <v>140</v>
      </c>
      <c r="D134" s="42">
        <v>1989</v>
      </c>
      <c r="E134" s="42" t="s">
        <v>39</v>
      </c>
      <c r="F134" s="42">
        <v>16</v>
      </c>
      <c r="G134" s="42">
        <v>1</v>
      </c>
      <c r="H134" s="43">
        <v>111</v>
      </c>
      <c r="I134" s="43">
        <v>25</v>
      </c>
      <c r="J134" s="43">
        <v>86</v>
      </c>
      <c r="K134" s="43"/>
      <c r="L134" s="44">
        <v>6235.4</v>
      </c>
      <c r="M134" s="44">
        <v>5396</v>
      </c>
      <c r="N134" s="44">
        <v>4148.7</v>
      </c>
      <c r="O134" s="43">
        <v>246</v>
      </c>
      <c r="P134" s="21">
        <v>455918.06999999995</v>
      </c>
      <c r="Q134" s="22">
        <v>116259.1</v>
      </c>
      <c r="R134" s="15"/>
      <c r="S134" s="22"/>
      <c r="T134" s="22">
        <v>116259.1</v>
      </c>
      <c r="U134" s="22">
        <v>116259.1</v>
      </c>
      <c r="V134" s="22">
        <f t="shared" si="19"/>
        <v>0</v>
      </c>
      <c r="W134" s="21">
        <v>135635.62</v>
      </c>
      <c r="X134" s="21">
        <v>135635.62</v>
      </c>
      <c r="Y134" s="21">
        <v>135635.62</v>
      </c>
      <c r="Z134" s="21">
        <v>0</v>
      </c>
      <c r="AA134" s="21">
        <v>0</v>
      </c>
      <c r="AB134" s="21">
        <f t="shared" si="17"/>
        <v>0</v>
      </c>
      <c r="AC134" s="21">
        <v>135635.62</v>
      </c>
      <c r="AD134" s="21">
        <v>155747.2</v>
      </c>
      <c r="AE134" s="21">
        <v>135635.62</v>
      </c>
      <c r="AF134" s="21">
        <v>-20111.580000000016</v>
      </c>
      <c r="AG134" s="21">
        <v>0</v>
      </c>
      <c r="AH134" s="21">
        <f t="shared" si="18"/>
        <v>0</v>
      </c>
      <c r="AI134" s="21">
        <v>68387.73</v>
      </c>
      <c r="AJ134" s="21">
        <v>68387.72</v>
      </c>
      <c r="AK134" s="21">
        <v>0.01</v>
      </c>
      <c r="AL134" s="30"/>
      <c r="AM134" s="22">
        <f t="shared" si="25"/>
        <v>73.11769413349585</v>
      </c>
      <c r="AN134" s="22">
        <v>29423.22</v>
      </c>
      <c r="AO134" s="23">
        <v>42004</v>
      </c>
    </row>
    <row r="135" spans="1:41" ht="45">
      <c r="A135" s="40">
        <v>94</v>
      </c>
      <c r="B135" s="40">
        <v>77780</v>
      </c>
      <c r="C135" s="41" t="s">
        <v>141</v>
      </c>
      <c r="D135" s="42">
        <v>1967</v>
      </c>
      <c r="E135" s="42" t="s">
        <v>139</v>
      </c>
      <c r="F135" s="42">
        <v>12</v>
      </c>
      <c r="G135" s="42">
        <v>1</v>
      </c>
      <c r="H135" s="43">
        <v>80</v>
      </c>
      <c r="I135" s="43">
        <v>9</v>
      </c>
      <c r="J135" s="43">
        <v>71</v>
      </c>
      <c r="K135" s="43"/>
      <c r="L135" s="44">
        <v>5094</v>
      </c>
      <c r="M135" s="44">
        <v>3414</v>
      </c>
      <c r="N135" s="44">
        <v>2962</v>
      </c>
      <c r="O135" s="43">
        <v>181</v>
      </c>
      <c r="P135" s="21">
        <v>429437.56</v>
      </c>
      <c r="Q135" s="22">
        <v>109506.57</v>
      </c>
      <c r="R135" s="15"/>
      <c r="S135" s="22"/>
      <c r="T135" s="22">
        <v>109506.57</v>
      </c>
      <c r="U135" s="22">
        <v>109506.57</v>
      </c>
      <c r="V135" s="22">
        <f t="shared" si="19"/>
        <v>0</v>
      </c>
      <c r="W135" s="21">
        <v>127757.67</v>
      </c>
      <c r="X135" s="21">
        <v>127757.67</v>
      </c>
      <c r="Y135" s="21">
        <v>127757.67</v>
      </c>
      <c r="Z135" s="21">
        <v>0</v>
      </c>
      <c r="AA135" s="21">
        <v>0</v>
      </c>
      <c r="AB135" s="21">
        <f t="shared" si="17"/>
        <v>0</v>
      </c>
      <c r="AC135" s="21">
        <v>127757.67</v>
      </c>
      <c r="AD135" s="21">
        <v>137700.42</v>
      </c>
      <c r="AE135" s="21">
        <v>127757.67</v>
      </c>
      <c r="AF135" s="21">
        <v>-9942.750000000015</v>
      </c>
      <c r="AG135" s="21">
        <v>0</v>
      </c>
      <c r="AH135" s="21">
        <f t="shared" si="18"/>
        <v>0</v>
      </c>
      <c r="AI135" s="21">
        <v>64415.65</v>
      </c>
      <c r="AJ135" s="21">
        <v>64415.64</v>
      </c>
      <c r="AK135" s="21">
        <v>0.01</v>
      </c>
      <c r="AL135" s="30"/>
      <c r="AM135" s="22">
        <f t="shared" si="25"/>
        <v>84.30262269336474</v>
      </c>
      <c r="AN135" s="22">
        <v>29423.22</v>
      </c>
      <c r="AO135" s="23">
        <v>42004</v>
      </c>
    </row>
    <row r="136" spans="1:41" ht="30">
      <c r="A136" s="40">
        <v>95</v>
      </c>
      <c r="B136" s="40">
        <v>115692</v>
      </c>
      <c r="C136" s="41" t="s">
        <v>142</v>
      </c>
      <c r="D136" s="42">
        <v>1989</v>
      </c>
      <c r="E136" s="42" t="s">
        <v>39</v>
      </c>
      <c r="F136" s="42">
        <v>2</v>
      </c>
      <c r="G136" s="42">
        <v>1</v>
      </c>
      <c r="H136" s="43">
        <v>8</v>
      </c>
      <c r="I136" s="43">
        <v>1</v>
      </c>
      <c r="J136" s="43">
        <v>7</v>
      </c>
      <c r="K136" s="43"/>
      <c r="L136" s="44">
        <v>742</v>
      </c>
      <c r="M136" s="44">
        <v>627</v>
      </c>
      <c r="N136" s="44">
        <v>627</v>
      </c>
      <c r="O136" s="43">
        <v>30</v>
      </c>
      <c r="P136" s="21">
        <v>313403.70999999996</v>
      </c>
      <c r="Q136" s="22">
        <v>79917.94</v>
      </c>
      <c r="R136" s="15"/>
      <c r="S136" s="22"/>
      <c r="T136" s="22">
        <v>79917.94</v>
      </c>
      <c r="U136" s="22">
        <v>79917.94</v>
      </c>
      <c r="V136" s="22">
        <f t="shared" si="19"/>
        <v>0</v>
      </c>
      <c r="W136" s="21">
        <v>93237.59999999999</v>
      </c>
      <c r="X136" s="21">
        <v>94817.95</v>
      </c>
      <c r="Y136" s="21">
        <v>94817.95</v>
      </c>
      <c r="Z136" s="21">
        <v>-1580.3500000000058</v>
      </c>
      <c r="AA136" s="21">
        <v>-1580.3500000000058</v>
      </c>
      <c r="AB136" s="21">
        <f t="shared" si="17"/>
        <v>0</v>
      </c>
      <c r="AC136" s="21">
        <v>93237.59999999999</v>
      </c>
      <c r="AD136" s="21">
        <v>190690.42</v>
      </c>
      <c r="AE136" s="21">
        <v>94817.95</v>
      </c>
      <c r="AF136" s="21">
        <v>-97452.82000000002</v>
      </c>
      <c r="AG136" s="21">
        <v>-1580.3500000000058</v>
      </c>
      <c r="AH136" s="21">
        <f t="shared" si="18"/>
        <v>0</v>
      </c>
      <c r="AI136" s="21">
        <v>47010.57</v>
      </c>
      <c r="AJ136" s="21">
        <v>47807.38</v>
      </c>
      <c r="AK136" s="21">
        <f>AI136-AJ136</f>
        <v>-796.8099999999977</v>
      </c>
      <c r="AL136" s="30"/>
      <c r="AM136" s="22">
        <f t="shared" si="25"/>
        <v>422.37696765498646</v>
      </c>
      <c r="AN136" s="22">
        <v>29423.22</v>
      </c>
      <c r="AO136" s="23">
        <v>42004</v>
      </c>
    </row>
    <row r="137" spans="1:41" ht="60">
      <c r="A137" s="40">
        <v>96</v>
      </c>
      <c r="B137" s="40">
        <v>103589</v>
      </c>
      <c r="C137" s="41" t="s">
        <v>143</v>
      </c>
      <c r="D137" s="42">
        <v>1979</v>
      </c>
      <c r="E137" s="42" t="s">
        <v>139</v>
      </c>
      <c r="F137" s="42">
        <v>5</v>
      </c>
      <c r="G137" s="42">
        <v>4</v>
      </c>
      <c r="H137" s="43">
        <v>61</v>
      </c>
      <c r="I137" s="43">
        <v>16</v>
      </c>
      <c r="J137" s="43">
        <v>45</v>
      </c>
      <c r="K137" s="43"/>
      <c r="L137" s="44">
        <v>2672</v>
      </c>
      <c r="M137" s="44">
        <v>2670</v>
      </c>
      <c r="N137" s="44">
        <v>1978</v>
      </c>
      <c r="O137" s="43">
        <v>174</v>
      </c>
      <c r="P137" s="21">
        <v>781674.5585714285</v>
      </c>
      <c r="Q137" s="22">
        <v>199327.01</v>
      </c>
      <c r="R137" s="15"/>
      <c r="S137" s="22"/>
      <c r="T137" s="22">
        <v>199327.01</v>
      </c>
      <c r="U137" s="22">
        <v>199327.01</v>
      </c>
      <c r="V137" s="22">
        <f t="shared" si="19"/>
        <v>0</v>
      </c>
      <c r="W137" s="21">
        <v>232548.18</v>
      </c>
      <c r="X137" s="21">
        <v>46999.28</v>
      </c>
      <c r="Y137" s="21">
        <v>0</v>
      </c>
      <c r="Z137" s="21">
        <v>185548.9</v>
      </c>
      <c r="AA137" s="21">
        <v>232548.18</v>
      </c>
      <c r="AB137" s="21">
        <f t="shared" si="17"/>
        <v>0</v>
      </c>
      <c r="AC137" s="21">
        <v>232548.18</v>
      </c>
      <c r="AD137" s="21">
        <v>187638.54</v>
      </c>
      <c r="AE137" s="21">
        <v>0</v>
      </c>
      <c r="AF137" s="21">
        <v>44909.639999999985</v>
      </c>
      <c r="AG137" s="21">
        <v>232548.18</v>
      </c>
      <c r="AH137" s="21">
        <f t="shared" si="18"/>
        <v>0</v>
      </c>
      <c r="AI137" s="21">
        <v>117251.18857142853</v>
      </c>
      <c r="AJ137" s="21">
        <v>0</v>
      </c>
      <c r="AK137" s="21">
        <v>117251.18857142853</v>
      </c>
      <c r="AL137" s="30"/>
      <c r="AM137" s="22">
        <f t="shared" si="25"/>
        <v>292.542873716852</v>
      </c>
      <c r="AN137" s="22">
        <v>29423.22</v>
      </c>
      <c r="AO137" s="23">
        <v>42369</v>
      </c>
    </row>
    <row r="138" spans="1:41" ht="60">
      <c r="A138" s="40">
        <v>97</v>
      </c>
      <c r="B138" s="40">
        <v>77611</v>
      </c>
      <c r="C138" s="41" t="s">
        <v>144</v>
      </c>
      <c r="D138" s="42">
        <v>1985</v>
      </c>
      <c r="E138" s="42" t="s">
        <v>139</v>
      </c>
      <c r="F138" s="42">
        <v>9</v>
      </c>
      <c r="G138" s="42">
        <v>1</v>
      </c>
      <c r="H138" s="43">
        <v>85</v>
      </c>
      <c r="I138" s="43">
        <v>31</v>
      </c>
      <c r="J138" s="43">
        <v>54</v>
      </c>
      <c r="K138" s="43"/>
      <c r="L138" s="44">
        <v>3968</v>
      </c>
      <c r="M138" s="44">
        <v>2467</v>
      </c>
      <c r="N138" s="44">
        <v>2061</v>
      </c>
      <c r="O138" s="43">
        <v>231</v>
      </c>
      <c r="P138" s="21">
        <v>1343555.09</v>
      </c>
      <c r="Q138" s="22">
        <v>342606.54000000004</v>
      </c>
      <c r="R138" s="15"/>
      <c r="S138" s="22"/>
      <c r="T138" s="22">
        <v>342606.54000000004</v>
      </c>
      <c r="U138" s="22">
        <v>342606.54000000004</v>
      </c>
      <c r="V138" s="22">
        <f t="shared" si="19"/>
        <v>0</v>
      </c>
      <c r="W138" s="21">
        <v>399707.64</v>
      </c>
      <c r="X138" s="21">
        <v>102722.22</v>
      </c>
      <c r="Y138" s="21">
        <v>0</v>
      </c>
      <c r="Z138" s="21">
        <v>296985.42000000004</v>
      </c>
      <c r="AA138" s="21">
        <v>399707.64</v>
      </c>
      <c r="AB138" s="21">
        <f t="shared" si="17"/>
        <v>0</v>
      </c>
      <c r="AC138" s="21">
        <v>399707.64</v>
      </c>
      <c r="AD138" s="21">
        <v>384624.21</v>
      </c>
      <c r="AE138" s="21">
        <v>0</v>
      </c>
      <c r="AF138" s="21">
        <v>15083.429999999993</v>
      </c>
      <c r="AG138" s="21">
        <v>399707.64</v>
      </c>
      <c r="AH138" s="21">
        <f t="shared" si="18"/>
        <v>0</v>
      </c>
      <c r="AI138" s="21">
        <v>201533.27000000002</v>
      </c>
      <c r="AJ138" s="21">
        <v>0</v>
      </c>
      <c r="AK138" s="21">
        <v>201533.27000000002</v>
      </c>
      <c r="AL138" s="30"/>
      <c r="AM138" s="22">
        <f t="shared" si="25"/>
        <v>338.5975529233871</v>
      </c>
      <c r="AN138" s="22">
        <v>29423.22</v>
      </c>
      <c r="AO138" s="23">
        <v>42369</v>
      </c>
    </row>
    <row r="139" spans="1:41" ht="60">
      <c r="A139" s="59">
        <v>98</v>
      </c>
      <c r="B139" s="59">
        <v>103543</v>
      </c>
      <c r="C139" s="60" t="s">
        <v>145</v>
      </c>
      <c r="D139" s="61">
        <v>1976</v>
      </c>
      <c r="E139" s="61" t="s">
        <v>139</v>
      </c>
      <c r="F139" s="61">
        <v>9</v>
      </c>
      <c r="G139" s="61">
        <v>8</v>
      </c>
      <c r="H139" s="62">
        <v>295</v>
      </c>
      <c r="I139" s="62">
        <v>57</v>
      </c>
      <c r="J139" s="62">
        <v>238</v>
      </c>
      <c r="K139" s="62"/>
      <c r="L139" s="63">
        <v>14197</v>
      </c>
      <c r="M139" s="63">
        <v>14196</v>
      </c>
      <c r="N139" s="63">
        <v>11233</v>
      </c>
      <c r="O139" s="62">
        <v>714</v>
      </c>
      <c r="P139" s="21">
        <v>8095922.77</v>
      </c>
      <c r="Q139" s="22">
        <v>2064460.3</v>
      </c>
      <c r="R139" s="15"/>
      <c r="S139" s="28"/>
      <c r="T139" s="22">
        <v>2064460.3</v>
      </c>
      <c r="U139" s="22">
        <v>2064460.3</v>
      </c>
      <c r="V139" s="22">
        <f t="shared" si="19"/>
        <v>0</v>
      </c>
      <c r="W139" s="21">
        <v>2408537.02</v>
      </c>
      <c r="X139" s="45">
        <v>395193.26</v>
      </c>
      <c r="Y139" s="21">
        <v>0</v>
      </c>
      <c r="Z139" s="21">
        <v>2013343.76</v>
      </c>
      <c r="AA139" s="21">
        <v>2408537.02</v>
      </c>
      <c r="AB139" s="21">
        <f t="shared" si="17"/>
        <v>0</v>
      </c>
      <c r="AC139" s="21">
        <v>2408537.02</v>
      </c>
      <c r="AD139" s="45">
        <v>1975966.29</v>
      </c>
      <c r="AE139" s="21">
        <v>0</v>
      </c>
      <c r="AF139" s="21">
        <v>432570.73</v>
      </c>
      <c r="AG139" s="21">
        <v>2408537.02</v>
      </c>
      <c r="AH139" s="21">
        <f t="shared" si="18"/>
        <v>0</v>
      </c>
      <c r="AI139" s="21">
        <v>1214388.43</v>
      </c>
      <c r="AJ139" s="21">
        <v>0</v>
      </c>
      <c r="AK139" s="21">
        <v>1214388.43</v>
      </c>
      <c r="AL139" s="30"/>
      <c r="AM139" s="22">
        <f t="shared" si="25"/>
        <v>570.2558829330139</v>
      </c>
      <c r="AN139" s="28">
        <v>29423.22</v>
      </c>
      <c r="AO139" s="23">
        <v>42369</v>
      </c>
    </row>
    <row r="140" spans="1:41" ht="60">
      <c r="A140" s="40">
        <v>99</v>
      </c>
      <c r="B140" s="40">
        <v>77600</v>
      </c>
      <c r="C140" s="41" t="s">
        <v>146</v>
      </c>
      <c r="D140" s="42">
        <v>1990</v>
      </c>
      <c r="E140" s="42" t="s">
        <v>139</v>
      </c>
      <c r="F140" s="42">
        <v>9</v>
      </c>
      <c r="G140" s="42">
        <v>7</v>
      </c>
      <c r="H140" s="43">
        <v>258</v>
      </c>
      <c r="I140" s="43">
        <v>41</v>
      </c>
      <c r="J140" s="43">
        <v>217</v>
      </c>
      <c r="K140" s="43"/>
      <c r="L140" s="44">
        <v>13739</v>
      </c>
      <c r="M140" s="44">
        <v>13739</v>
      </c>
      <c r="N140" s="44">
        <v>11430</v>
      </c>
      <c r="O140" s="43">
        <v>702</v>
      </c>
      <c r="P140" s="21">
        <v>1136555.6400000001</v>
      </c>
      <c r="Q140" s="22">
        <v>289821.69</v>
      </c>
      <c r="R140" s="15"/>
      <c r="S140" s="22"/>
      <c r="T140" s="22">
        <v>289821.69</v>
      </c>
      <c r="U140" s="22">
        <v>289821.69</v>
      </c>
      <c r="V140" s="22">
        <f t="shared" si="19"/>
        <v>0</v>
      </c>
      <c r="W140" s="21">
        <v>338125.3</v>
      </c>
      <c r="X140" s="21">
        <v>376137.17</v>
      </c>
      <c r="Y140" s="21">
        <v>376137.17</v>
      </c>
      <c r="Z140" s="21">
        <v>-38011.869999999995</v>
      </c>
      <c r="AA140" s="21">
        <v>-38011.869999999995</v>
      </c>
      <c r="AB140" s="21">
        <f t="shared" si="17"/>
        <v>0</v>
      </c>
      <c r="AC140" s="21">
        <v>338125.3</v>
      </c>
      <c r="AD140" s="21">
        <v>464577.16</v>
      </c>
      <c r="AE140" s="21">
        <v>376137.17</v>
      </c>
      <c r="AF140" s="21">
        <v>-126451.85999999999</v>
      </c>
      <c r="AG140" s="21">
        <v>-38011.869999999995</v>
      </c>
      <c r="AH140" s="21">
        <f t="shared" si="18"/>
        <v>0</v>
      </c>
      <c r="AI140" s="21">
        <v>170483.35</v>
      </c>
      <c r="AJ140" s="21">
        <v>189649</v>
      </c>
      <c r="AK140" s="21">
        <v>-19165.649999999994</v>
      </c>
      <c r="AL140" s="30"/>
      <c r="AM140" s="22">
        <f t="shared" si="25"/>
        <v>82.72477181745397</v>
      </c>
      <c r="AN140" s="22">
        <v>29423.22</v>
      </c>
      <c r="AO140" s="23">
        <v>42004</v>
      </c>
    </row>
    <row r="141" spans="1:41" ht="60">
      <c r="A141" s="40">
        <v>100</v>
      </c>
      <c r="B141" s="40">
        <v>103534</v>
      </c>
      <c r="C141" s="41" t="s">
        <v>147</v>
      </c>
      <c r="D141" s="42">
        <v>1963</v>
      </c>
      <c r="E141" s="42" t="s">
        <v>35</v>
      </c>
      <c r="F141" s="42">
        <v>5</v>
      </c>
      <c r="G141" s="42">
        <v>7</v>
      </c>
      <c r="H141" s="43">
        <v>141</v>
      </c>
      <c r="I141" s="43">
        <v>6</v>
      </c>
      <c r="J141" s="43">
        <v>135</v>
      </c>
      <c r="K141" s="43"/>
      <c r="L141" s="44">
        <v>7065</v>
      </c>
      <c r="M141" s="44">
        <v>5799</v>
      </c>
      <c r="N141" s="44">
        <v>5799</v>
      </c>
      <c r="O141" s="43">
        <v>257</v>
      </c>
      <c r="P141" s="21">
        <v>2860823.2700000005</v>
      </c>
      <c r="Q141" s="22">
        <v>729509.92</v>
      </c>
      <c r="R141" s="15"/>
      <c r="S141" s="22"/>
      <c r="T141" s="22">
        <v>729509.92</v>
      </c>
      <c r="U141" s="22">
        <v>729509.92</v>
      </c>
      <c r="V141" s="22">
        <f t="shared" si="19"/>
        <v>0</v>
      </c>
      <c r="W141" s="21">
        <v>851094.92</v>
      </c>
      <c r="X141" s="21">
        <v>180401.22</v>
      </c>
      <c r="Y141" s="21">
        <v>0</v>
      </c>
      <c r="Z141" s="21">
        <v>670693.7000000001</v>
      </c>
      <c r="AA141" s="21">
        <v>851094.92</v>
      </c>
      <c r="AB141" s="21">
        <f t="shared" si="17"/>
        <v>0</v>
      </c>
      <c r="AC141" s="21">
        <v>851094.92</v>
      </c>
      <c r="AD141" s="21">
        <v>902006.08</v>
      </c>
      <c r="AE141" s="21">
        <v>0</v>
      </c>
      <c r="AF141" s="21">
        <v>-50911.159999999916</v>
      </c>
      <c r="AG141" s="21">
        <v>851094.92</v>
      </c>
      <c r="AH141" s="21">
        <f t="shared" si="18"/>
        <v>0</v>
      </c>
      <c r="AI141" s="21">
        <v>429123.51</v>
      </c>
      <c r="AJ141" s="21">
        <v>0</v>
      </c>
      <c r="AK141" s="21">
        <v>429123.51</v>
      </c>
      <c r="AL141" s="30"/>
      <c r="AM141" s="22">
        <f t="shared" si="25"/>
        <v>404.92898372257616</v>
      </c>
      <c r="AN141" s="22">
        <v>29423.22</v>
      </c>
      <c r="AO141" s="23">
        <v>42369</v>
      </c>
    </row>
    <row r="142" spans="1:41" ht="60">
      <c r="A142" s="40">
        <v>101</v>
      </c>
      <c r="B142" s="40">
        <v>103529</v>
      </c>
      <c r="C142" s="41" t="s">
        <v>148</v>
      </c>
      <c r="D142" s="42">
        <v>1971</v>
      </c>
      <c r="E142" s="42" t="s">
        <v>35</v>
      </c>
      <c r="F142" s="42">
        <v>9</v>
      </c>
      <c r="G142" s="42">
        <v>1</v>
      </c>
      <c r="H142" s="43">
        <v>53</v>
      </c>
      <c r="I142" s="43">
        <v>4</v>
      </c>
      <c r="J142" s="43">
        <v>49</v>
      </c>
      <c r="K142" s="43"/>
      <c r="L142" s="44">
        <v>2412</v>
      </c>
      <c r="M142" s="44">
        <v>2411</v>
      </c>
      <c r="N142" s="44">
        <v>2411</v>
      </c>
      <c r="O142" s="43">
        <v>100</v>
      </c>
      <c r="P142" s="21">
        <v>1442947.95</v>
      </c>
      <c r="Q142" s="22">
        <v>367951.72</v>
      </c>
      <c r="R142" s="15"/>
      <c r="S142" s="22"/>
      <c r="T142" s="22">
        <v>367951.72</v>
      </c>
      <c r="U142" s="22">
        <v>367951.72</v>
      </c>
      <c r="V142" s="22">
        <f t="shared" si="19"/>
        <v>0</v>
      </c>
      <c r="W142" s="21">
        <v>429277.01</v>
      </c>
      <c r="X142" s="21">
        <v>90606.42</v>
      </c>
      <c r="Y142" s="21">
        <v>0</v>
      </c>
      <c r="Z142" s="21">
        <v>338670.59</v>
      </c>
      <c r="AA142" s="21">
        <v>429277.01</v>
      </c>
      <c r="AB142" s="21">
        <f t="shared" si="17"/>
        <v>0</v>
      </c>
      <c r="AC142" s="21">
        <v>429277.01</v>
      </c>
      <c r="AD142" s="21">
        <v>453032.1</v>
      </c>
      <c r="AE142" s="21">
        <v>0</v>
      </c>
      <c r="AF142" s="21">
        <v>-23755.089999999967</v>
      </c>
      <c r="AG142" s="21">
        <v>429277.01</v>
      </c>
      <c r="AH142" s="21">
        <f t="shared" si="18"/>
        <v>0</v>
      </c>
      <c r="AI142" s="21">
        <v>216442.21000000002</v>
      </c>
      <c r="AJ142" s="21">
        <v>0</v>
      </c>
      <c r="AK142" s="21">
        <v>216442.21000000002</v>
      </c>
      <c r="AL142" s="30"/>
      <c r="AM142" s="22">
        <f t="shared" si="25"/>
        <v>598.2371268656716</v>
      </c>
      <c r="AN142" s="22">
        <v>29423.22</v>
      </c>
      <c r="AO142" s="23">
        <v>42369</v>
      </c>
    </row>
    <row r="143" spans="1:41" ht="60">
      <c r="A143" s="40">
        <v>102</v>
      </c>
      <c r="B143" s="40">
        <v>115577</v>
      </c>
      <c r="C143" s="41" t="s">
        <v>149</v>
      </c>
      <c r="D143" s="42">
        <v>1986</v>
      </c>
      <c r="E143" s="42" t="s">
        <v>35</v>
      </c>
      <c r="F143" s="42">
        <v>9</v>
      </c>
      <c r="G143" s="42">
        <v>4</v>
      </c>
      <c r="H143" s="43">
        <v>132</v>
      </c>
      <c r="I143" s="43">
        <v>20</v>
      </c>
      <c r="J143" s="43">
        <v>112</v>
      </c>
      <c r="K143" s="43"/>
      <c r="L143" s="44">
        <v>7892</v>
      </c>
      <c r="M143" s="44">
        <v>6993</v>
      </c>
      <c r="N143" s="44">
        <v>6993</v>
      </c>
      <c r="O143" s="43">
        <v>369</v>
      </c>
      <c r="P143" s="21">
        <v>1265207.27</v>
      </c>
      <c r="Q143" s="22">
        <v>322627.85</v>
      </c>
      <c r="R143" s="15"/>
      <c r="S143" s="22"/>
      <c r="T143" s="22">
        <v>322627.85</v>
      </c>
      <c r="U143" s="22">
        <v>322627.85</v>
      </c>
      <c r="V143" s="22">
        <f t="shared" si="19"/>
        <v>0</v>
      </c>
      <c r="W143" s="21">
        <v>376399.16</v>
      </c>
      <c r="X143" s="21">
        <v>376399.16</v>
      </c>
      <c r="Y143" s="21">
        <v>376399.16</v>
      </c>
      <c r="Z143" s="21">
        <v>0</v>
      </c>
      <c r="AA143" s="21">
        <v>0</v>
      </c>
      <c r="AB143" s="21">
        <f aca="true" t="shared" si="26" ref="AB143:AB153">Z143+X143-AA143-Y143</f>
        <v>0</v>
      </c>
      <c r="AC143" s="21">
        <v>376399.16</v>
      </c>
      <c r="AD143" s="21">
        <v>465226.12</v>
      </c>
      <c r="AE143" s="21">
        <v>376399.16</v>
      </c>
      <c r="AF143" s="21">
        <v>-88826.96000000002</v>
      </c>
      <c r="AG143" s="21">
        <v>0</v>
      </c>
      <c r="AH143" s="21">
        <f aca="true" t="shared" si="27" ref="AH143:AH153">AF143+AD143-AG143-AE143</f>
        <v>0</v>
      </c>
      <c r="AI143" s="21">
        <v>189781.1</v>
      </c>
      <c r="AJ143" s="21">
        <v>189781.1</v>
      </c>
      <c r="AK143" s="21">
        <v>0</v>
      </c>
      <c r="AL143" s="30"/>
      <c r="AM143" s="22">
        <f t="shared" si="25"/>
        <v>160.31516345666498</v>
      </c>
      <c r="AN143" s="22">
        <v>29423.22</v>
      </c>
      <c r="AO143" s="23">
        <v>42004</v>
      </c>
    </row>
    <row r="144" spans="1:41" ht="45">
      <c r="A144" s="40">
        <v>103</v>
      </c>
      <c r="B144" s="40">
        <v>77238</v>
      </c>
      <c r="C144" s="41" t="s">
        <v>150</v>
      </c>
      <c r="D144" s="42">
        <v>1997</v>
      </c>
      <c r="E144" s="42" t="s">
        <v>39</v>
      </c>
      <c r="F144" s="42">
        <v>16</v>
      </c>
      <c r="G144" s="42">
        <v>1</v>
      </c>
      <c r="H144" s="43">
        <v>110</v>
      </c>
      <c r="I144" s="43">
        <v>3</v>
      </c>
      <c r="J144" s="43">
        <v>107</v>
      </c>
      <c r="K144" s="43"/>
      <c r="L144" s="44">
        <v>6984.7</v>
      </c>
      <c r="M144" s="44">
        <v>5334</v>
      </c>
      <c r="N144" s="44">
        <v>5299.2</v>
      </c>
      <c r="O144" s="43">
        <v>246</v>
      </c>
      <c r="P144" s="21">
        <v>9452697.59</v>
      </c>
      <c r="Q144" s="22">
        <v>2410437.880000001</v>
      </c>
      <c r="R144" s="15"/>
      <c r="S144" s="22"/>
      <c r="T144" s="22">
        <v>2410437.880000001</v>
      </c>
      <c r="U144" s="22">
        <v>2410437.880000001</v>
      </c>
      <c r="V144" s="22">
        <f aca="true" t="shared" si="28" ref="V144:V153">T144+R144-U144-S144</f>
        <v>0</v>
      </c>
      <c r="W144" s="21">
        <v>2812177.53</v>
      </c>
      <c r="X144" s="21">
        <v>0</v>
      </c>
      <c r="Y144" s="21">
        <v>0</v>
      </c>
      <c r="Z144" s="21">
        <v>2812177.53</v>
      </c>
      <c r="AA144" s="21">
        <v>2812177.53</v>
      </c>
      <c r="AB144" s="21">
        <f t="shared" si="26"/>
        <v>0</v>
      </c>
      <c r="AC144" s="21">
        <v>2812177.5399999996</v>
      </c>
      <c r="AD144" s="21">
        <v>0</v>
      </c>
      <c r="AE144" s="21">
        <v>0</v>
      </c>
      <c r="AF144" s="21">
        <v>2812177.54</v>
      </c>
      <c r="AG144" s="21">
        <v>2812177.54</v>
      </c>
      <c r="AH144" s="21">
        <f t="shared" si="27"/>
        <v>0</v>
      </c>
      <c r="AI144" s="21">
        <v>1417904.6400000001</v>
      </c>
      <c r="AJ144" s="21">
        <v>0</v>
      </c>
      <c r="AK144" s="21">
        <v>1417904.6400000001</v>
      </c>
      <c r="AL144" s="30"/>
      <c r="AM144" s="22">
        <f t="shared" si="25"/>
        <v>1353.3433919853394</v>
      </c>
      <c r="AN144" s="22">
        <v>29423.22</v>
      </c>
      <c r="AO144" s="23">
        <v>42369</v>
      </c>
    </row>
    <row r="145" spans="1:41" ht="15.75">
      <c r="A145" s="46" t="s">
        <v>51</v>
      </c>
      <c r="B145" s="46"/>
      <c r="C145" s="46"/>
      <c r="D145" s="46"/>
      <c r="E145" s="46"/>
      <c r="F145" s="46"/>
      <c r="G145" s="46"/>
      <c r="H145" s="47">
        <v>1716</v>
      </c>
      <c r="I145" s="47">
        <v>254</v>
      </c>
      <c r="J145" s="47">
        <v>1462</v>
      </c>
      <c r="K145" s="47">
        <v>0</v>
      </c>
      <c r="L145" s="48">
        <v>91193.1</v>
      </c>
      <c r="M145" s="48">
        <v>81872</v>
      </c>
      <c r="N145" s="48">
        <v>73767.9</v>
      </c>
      <c r="O145" s="47">
        <v>4106</v>
      </c>
      <c r="P145" s="49">
        <f>SUM(P131:P144)</f>
        <v>42851185.25562879</v>
      </c>
      <c r="Q145" s="49">
        <f aca="true" t="shared" si="29" ref="Q145:AL145">SUM(Q131:Q144)</f>
        <v>8753907.63</v>
      </c>
      <c r="R145" s="15"/>
      <c r="S145" s="49">
        <f t="shared" si="29"/>
        <v>0</v>
      </c>
      <c r="T145" s="49">
        <f t="shared" si="29"/>
        <v>8753907.63</v>
      </c>
      <c r="U145" s="49">
        <f t="shared" si="29"/>
        <v>8753907.63</v>
      </c>
      <c r="V145" s="49">
        <f t="shared" si="28"/>
        <v>0</v>
      </c>
      <c r="W145" s="49">
        <f t="shared" si="29"/>
        <v>10212892.29</v>
      </c>
      <c r="X145" s="49">
        <f t="shared" si="29"/>
        <v>2346541.17</v>
      </c>
      <c r="Y145" s="49">
        <f t="shared" si="29"/>
        <v>1110747.5699999998</v>
      </c>
      <c r="Z145" s="49">
        <f t="shared" si="29"/>
        <v>7866351.119999999</v>
      </c>
      <c r="AA145" s="49">
        <f t="shared" si="29"/>
        <v>9102144.719999999</v>
      </c>
      <c r="AB145" s="49">
        <f t="shared" si="26"/>
        <v>0</v>
      </c>
      <c r="AC145" s="49">
        <f t="shared" si="29"/>
        <v>10212892.299999999</v>
      </c>
      <c r="AD145" s="49">
        <f t="shared" si="29"/>
        <v>7416564.55</v>
      </c>
      <c r="AE145" s="49">
        <f t="shared" si="29"/>
        <v>1110747.5699999998</v>
      </c>
      <c r="AF145" s="49">
        <f t="shared" si="29"/>
        <v>2796327.75</v>
      </c>
      <c r="AG145" s="49">
        <f t="shared" si="29"/>
        <v>9102144.73</v>
      </c>
      <c r="AH145" s="49">
        <f t="shared" si="27"/>
        <v>0</v>
      </c>
      <c r="AI145" s="49">
        <f t="shared" si="29"/>
        <v>13671493.035628792</v>
      </c>
      <c r="AJ145" s="49">
        <f t="shared" si="29"/>
        <v>560040.84</v>
      </c>
      <c r="AK145" s="49">
        <f t="shared" si="29"/>
        <v>13111452.19562879</v>
      </c>
      <c r="AL145" s="49">
        <f t="shared" si="29"/>
        <v>0</v>
      </c>
      <c r="AM145" s="25" t="s">
        <v>33</v>
      </c>
      <c r="AN145" s="25"/>
      <c r="AO145" s="25" t="s">
        <v>33</v>
      </c>
    </row>
    <row r="146" spans="1:41" ht="16.5">
      <c r="A146" s="50" t="s">
        <v>151</v>
      </c>
      <c r="B146" s="51"/>
      <c r="C146" s="51"/>
      <c r="D146" s="52"/>
      <c r="E146" s="51"/>
      <c r="F146" s="53"/>
      <c r="G146" s="53"/>
      <c r="H146" s="52"/>
      <c r="I146" s="52"/>
      <c r="J146" s="52"/>
      <c r="K146" s="52"/>
      <c r="L146" s="18"/>
      <c r="M146" s="18"/>
      <c r="N146" s="18"/>
      <c r="O146" s="52"/>
      <c r="P146" s="21"/>
      <c r="Q146" s="22"/>
      <c r="R146" s="15"/>
      <c r="S146" s="18"/>
      <c r="T146" s="22"/>
      <c r="U146" s="22"/>
      <c r="V146" s="22">
        <f t="shared" si="28"/>
        <v>0</v>
      </c>
      <c r="W146" s="21"/>
      <c r="X146" s="18"/>
      <c r="Y146" s="18"/>
      <c r="Z146" s="21"/>
      <c r="AA146" s="21"/>
      <c r="AB146" s="21">
        <f t="shared" si="26"/>
        <v>0</v>
      </c>
      <c r="AC146" s="21"/>
      <c r="AD146" s="18"/>
      <c r="AE146" s="18"/>
      <c r="AF146" s="18"/>
      <c r="AG146" s="21"/>
      <c r="AH146" s="21">
        <f t="shared" si="27"/>
        <v>0</v>
      </c>
      <c r="AI146" s="21"/>
      <c r="AJ146" s="18"/>
      <c r="AK146" s="21"/>
      <c r="AL146" s="30"/>
      <c r="AM146" s="18"/>
      <c r="AN146" s="18"/>
      <c r="AO146" s="26"/>
    </row>
    <row r="147" spans="1:41" ht="45">
      <c r="A147" s="40">
        <v>104</v>
      </c>
      <c r="B147" s="40">
        <v>99877</v>
      </c>
      <c r="C147" s="41" t="s">
        <v>152</v>
      </c>
      <c r="D147" s="42">
        <v>1978</v>
      </c>
      <c r="E147" s="42" t="s">
        <v>39</v>
      </c>
      <c r="F147" s="42">
        <v>5</v>
      </c>
      <c r="G147" s="42">
        <v>6</v>
      </c>
      <c r="H147" s="43">
        <v>70</v>
      </c>
      <c r="I147" s="43">
        <v>14</v>
      </c>
      <c r="J147" s="43">
        <v>56</v>
      </c>
      <c r="K147" s="43"/>
      <c r="L147" s="44">
        <v>4215</v>
      </c>
      <c r="M147" s="44">
        <v>3017</v>
      </c>
      <c r="N147" s="44">
        <v>3017</v>
      </c>
      <c r="O147" s="43">
        <v>170</v>
      </c>
      <c r="P147" s="21">
        <v>972241.61</v>
      </c>
      <c r="Q147" s="22">
        <v>247921.61</v>
      </c>
      <c r="R147" s="15"/>
      <c r="S147" s="22"/>
      <c r="T147" s="22">
        <v>247921.61</v>
      </c>
      <c r="U147" s="22">
        <v>247921.61</v>
      </c>
      <c r="V147" s="22">
        <f t="shared" si="28"/>
        <v>0</v>
      </c>
      <c r="W147" s="21">
        <v>289241.88</v>
      </c>
      <c r="X147" s="21">
        <v>289241.88</v>
      </c>
      <c r="Y147" s="21">
        <v>289241.88</v>
      </c>
      <c r="Z147" s="21">
        <v>0</v>
      </c>
      <c r="AA147" s="21">
        <v>0</v>
      </c>
      <c r="AB147" s="21">
        <f t="shared" si="26"/>
        <v>0</v>
      </c>
      <c r="AC147" s="21">
        <v>289241.88</v>
      </c>
      <c r="AD147" s="21">
        <v>317466.67</v>
      </c>
      <c r="AE147" s="21">
        <v>289241.88</v>
      </c>
      <c r="AF147" s="21">
        <v>-28224.78999999998</v>
      </c>
      <c r="AG147" s="21">
        <v>0</v>
      </c>
      <c r="AH147" s="21">
        <f t="shared" si="27"/>
        <v>0</v>
      </c>
      <c r="AI147" s="21">
        <v>145836.24</v>
      </c>
      <c r="AJ147" s="21">
        <v>145836.24</v>
      </c>
      <c r="AK147" s="21">
        <v>0</v>
      </c>
      <c r="AL147" s="30"/>
      <c r="AM147" s="22">
        <f aca="true" t="shared" si="30" ref="AM147:AM152">P147/L147</f>
        <v>230.66230367734283</v>
      </c>
      <c r="AN147" s="22">
        <v>29423.22</v>
      </c>
      <c r="AO147" s="23">
        <v>42004</v>
      </c>
    </row>
    <row r="148" spans="1:41" ht="45">
      <c r="A148" s="40">
        <v>105</v>
      </c>
      <c r="B148" s="40">
        <v>113741</v>
      </c>
      <c r="C148" s="41" t="s">
        <v>153</v>
      </c>
      <c r="D148" s="42">
        <v>2002</v>
      </c>
      <c r="E148" s="42" t="s">
        <v>35</v>
      </c>
      <c r="F148" s="42">
        <v>2</v>
      </c>
      <c r="G148" s="42">
        <v>3</v>
      </c>
      <c r="H148" s="43">
        <v>24</v>
      </c>
      <c r="I148" s="43">
        <v>11</v>
      </c>
      <c r="J148" s="43">
        <v>13</v>
      </c>
      <c r="K148" s="43"/>
      <c r="L148" s="44">
        <v>2070</v>
      </c>
      <c r="M148" s="44">
        <v>1430</v>
      </c>
      <c r="N148" s="44">
        <v>793</v>
      </c>
      <c r="O148" s="43">
        <v>72</v>
      </c>
      <c r="P148" s="21">
        <v>751023.4400000001</v>
      </c>
      <c r="Q148" s="22">
        <v>191510.97</v>
      </c>
      <c r="R148" s="15"/>
      <c r="S148" s="22"/>
      <c r="T148" s="22">
        <v>191510.97</v>
      </c>
      <c r="U148" s="22">
        <v>191510.97</v>
      </c>
      <c r="V148" s="22">
        <f t="shared" si="28"/>
        <v>0</v>
      </c>
      <c r="W148" s="21">
        <v>223429.47</v>
      </c>
      <c r="X148" s="21">
        <v>223429.47</v>
      </c>
      <c r="Y148" s="21">
        <v>223429.47</v>
      </c>
      <c r="Z148" s="21">
        <v>0</v>
      </c>
      <c r="AA148" s="21">
        <v>0</v>
      </c>
      <c r="AB148" s="21">
        <f t="shared" si="26"/>
        <v>0</v>
      </c>
      <c r="AC148" s="21">
        <v>223429.47</v>
      </c>
      <c r="AD148" s="21">
        <v>251795.51</v>
      </c>
      <c r="AE148" s="21">
        <v>223429.47</v>
      </c>
      <c r="AF148" s="21">
        <v>-28366.040000000008</v>
      </c>
      <c r="AG148" s="21">
        <v>0</v>
      </c>
      <c r="AH148" s="21">
        <f t="shared" si="27"/>
        <v>0</v>
      </c>
      <c r="AI148" s="21">
        <v>112653.53</v>
      </c>
      <c r="AJ148" s="21">
        <v>112653.52</v>
      </c>
      <c r="AK148" s="21">
        <v>0.00999999999476131</v>
      </c>
      <c r="AL148" s="30"/>
      <c r="AM148" s="22">
        <f t="shared" si="30"/>
        <v>362.81325603864735</v>
      </c>
      <c r="AN148" s="22">
        <v>29423.22</v>
      </c>
      <c r="AO148" s="23">
        <v>42004</v>
      </c>
    </row>
    <row r="149" spans="1:41" ht="45">
      <c r="A149" s="40">
        <v>106</v>
      </c>
      <c r="B149" s="40">
        <v>99885</v>
      </c>
      <c r="C149" s="41" t="s">
        <v>154</v>
      </c>
      <c r="D149" s="42">
        <v>1979</v>
      </c>
      <c r="E149" s="42" t="s">
        <v>39</v>
      </c>
      <c r="F149" s="42">
        <v>9</v>
      </c>
      <c r="G149" s="42">
        <v>2</v>
      </c>
      <c r="H149" s="43">
        <v>61</v>
      </c>
      <c r="I149" s="43">
        <v>10</v>
      </c>
      <c r="J149" s="43">
        <v>51</v>
      </c>
      <c r="K149" s="43"/>
      <c r="L149" s="44">
        <v>4318</v>
      </c>
      <c r="M149" s="44">
        <v>2690</v>
      </c>
      <c r="N149" s="44">
        <v>2690</v>
      </c>
      <c r="O149" s="43">
        <v>147</v>
      </c>
      <c r="P149" s="21">
        <v>911213.91</v>
      </c>
      <c r="Q149" s="22">
        <v>232359.55</v>
      </c>
      <c r="R149" s="15"/>
      <c r="S149" s="22"/>
      <c r="T149" s="22">
        <v>232359.55</v>
      </c>
      <c r="U149" s="22">
        <v>232359.55</v>
      </c>
      <c r="V149" s="22">
        <f t="shared" si="28"/>
        <v>0</v>
      </c>
      <c r="W149" s="21">
        <v>271086.14</v>
      </c>
      <c r="X149" s="21">
        <v>271086.14</v>
      </c>
      <c r="Y149" s="21">
        <v>271086.14</v>
      </c>
      <c r="Z149" s="21">
        <v>0</v>
      </c>
      <c r="AA149" s="21">
        <v>0</v>
      </c>
      <c r="AB149" s="21">
        <f t="shared" si="26"/>
        <v>0</v>
      </c>
      <c r="AC149" s="21">
        <v>271086.14</v>
      </c>
      <c r="AD149" s="21">
        <v>293186.85</v>
      </c>
      <c r="AE149" s="21">
        <v>271086.14</v>
      </c>
      <c r="AF149" s="21">
        <v>-22100.709999999963</v>
      </c>
      <c r="AG149" s="21">
        <v>0</v>
      </c>
      <c r="AH149" s="21">
        <f t="shared" si="27"/>
        <v>0</v>
      </c>
      <c r="AI149" s="21">
        <v>136682.08</v>
      </c>
      <c r="AJ149" s="21">
        <v>136682.08</v>
      </c>
      <c r="AK149" s="21">
        <v>0</v>
      </c>
      <c r="AL149" s="30"/>
      <c r="AM149" s="22">
        <f t="shared" si="30"/>
        <v>211.02684344603983</v>
      </c>
      <c r="AN149" s="22">
        <v>29423.22</v>
      </c>
      <c r="AO149" s="23">
        <v>42004</v>
      </c>
    </row>
    <row r="150" spans="1:41" ht="45">
      <c r="A150" s="40">
        <v>107</v>
      </c>
      <c r="B150" s="40">
        <v>99878</v>
      </c>
      <c r="C150" s="41" t="s">
        <v>155</v>
      </c>
      <c r="D150" s="42">
        <v>1978</v>
      </c>
      <c r="E150" s="42" t="s">
        <v>39</v>
      </c>
      <c r="F150" s="42">
        <v>5</v>
      </c>
      <c r="G150" s="42">
        <v>6</v>
      </c>
      <c r="H150" s="43">
        <v>70</v>
      </c>
      <c r="I150" s="43">
        <v>19</v>
      </c>
      <c r="J150" s="43">
        <v>51</v>
      </c>
      <c r="K150" s="43"/>
      <c r="L150" s="44">
        <v>4286</v>
      </c>
      <c r="M150" s="44">
        <v>3039</v>
      </c>
      <c r="N150" s="44">
        <v>2224</v>
      </c>
      <c r="O150" s="43">
        <v>192</v>
      </c>
      <c r="P150" s="21">
        <v>973518.6400000001</v>
      </c>
      <c r="Q150" s="22">
        <v>248247.25</v>
      </c>
      <c r="R150" s="15"/>
      <c r="S150" s="22"/>
      <c r="T150" s="22">
        <v>248247.25</v>
      </c>
      <c r="U150" s="22">
        <v>248247.25</v>
      </c>
      <c r="V150" s="22">
        <f t="shared" si="28"/>
        <v>0</v>
      </c>
      <c r="W150" s="21">
        <v>289621.8</v>
      </c>
      <c r="X150" s="21">
        <v>289621.8</v>
      </c>
      <c r="Y150" s="21">
        <v>289621.8</v>
      </c>
      <c r="Z150" s="21">
        <v>0</v>
      </c>
      <c r="AA150" s="21">
        <v>0</v>
      </c>
      <c r="AB150" s="21">
        <f t="shared" si="26"/>
        <v>0</v>
      </c>
      <c r="AC150" s="21">
        <v>289621.8</v>
      </c>
      <c r="AD150" s="21">
        <v>317466.67</v>
      </c>
      <c r="AE150" s="21">
        <v>289621.8</v>
      </c>
      <c r="AF150" s="21">
        <v>-27844.869999999995</v>
      </c>
      <c r="AG150" s="21">
        <v>0</v>
      </c>
      <c r="AH150" s="21">
        <f t="shared" si="27"/>
        <v>0</v>
      </c>
      <c r="AI150" s="21">
        <v>146027.79</v>
      </c>
      <c r="AJ150" s="21">
        <v>146027.79</v>
      </c>
      <c r="AK150" s="21">
        <v>0</v>
      </c>
      <c r="AL150" s="30"/>
      <c r="AM150" s="22">
        <f t="shared" si="30"/>
        <v>227.13920671955205</v>
      </c>
      <c r="AN150" s="22">
        <v>29423.22</v>
      </c>
      <c r="AO150" s="23">
        <v>42004</v>
      </c>
    </row>
    <row r="151" spans="1:41" ht="45">
      <c r="A151" s="40">
        <v>108</v>
      </c>
      <c r="B151" s="40">
        <v>99879</v>
      </c>
      <c r="C151" s="41" t="s">
        <v>156</v>
      </c>
      <c r="D151" s="42">
        <v>1977</v>
      </c>
      <c r="E151" s="42" t="s">
        <v>39</v>
      </c>
      <c r="F151" s="42">
        <v>5</v>
      </c>
      <c r="G151" s="42">
        <v>6</v>
      </c>
      <c r="H151" s="43">
        <v>70</v>
      </c>
      <c r="I151" s="43">
        <v>12</v>
      </c>
      <c r="J151" s="43">
        <v>58</v>
      </c>
      <c r="K151" s="43"/>
      <c r="L151" s="44">
        <v>4155</v>
      </c>
      <c r="M151" s="44">
        <v>2998</v>
      </c>
      <c r="N151" s="44">
        <v>2998</v>
      </c>
      <c r="O151" s="43">
        <v>159</v>
      </c>
      <c r="P151" s="21">
        <v>963943.9600000001</v>
      </c>
      <c r="Q151" s="22">
        <v>245805.71</v>
      </c>
      <c r="R151" s="15"/>
      <c r="S151" s="22"/>
      <c r="T151" s="22">
        <v>245805.71</v>
      </c>
      <c r="U151" s="22">
        <v>245805.71</v>
      </c>
      <c r="V151" s="22">
        <f t="shared" si="28"/>
        <v>0</v>
      </c>
      <c r="W151" s="21">
        <v>286773.33</v>
      </c>
      <c r="X151" s="21">
        <v>286773.33</v>
      </c>
      <c r="Y151" s="21">
        <v>286773.33</v>
      </c>
      <c r="Z151" s="21">
        <v>0</v>
      </c>
      <c r="AA151" s="21">
        <v>0</v>
      </c>
      <c r="AB151" s="21">
        <f t="shared" si="26"/>
        <v>0</v>
      </c>
      <c r="AC151" s="21">
        <v>286773.33</v>
      </c>
      <c r="AD151" s="21">
        <v>317466.67</v>
      </c>
      <c r="AE151" s="21">
        <v>286773.33</v>
      </c>
      <c r="AF151" s="21">
        <v>-30693.339999999967</v>
      </c>
      <c r="AG151" s="21">
        <v>0</v>
      </c>
      <c r="AH151" s="21">
        <f t="shared" si="27"/>
        <v>0</v>
      </c>
      <c r="AI151" s="21">
        <v>144591.59</v>
      </c>
      <c r="AJ151" s="21">
        <v>144591.59</v>
      </c>
      <c r="AK151" s="21">
        <v>0</v>
      </c>
      <c r="AL151" s="30"/>
      <c r="AM151" s="22">
        <f t="shared" si="30"/>
        <v>231.9961395908544</v>
      </c>
      <c r="AN151" s="22">
        <v>29423.22</v>
      </c>
      <c r="AO151" s="23">
        <v>42004</v>
      </c>
    </row>
    <row r="152" spans="1:41" ht="45">
      <c r="A152" s="40">
        <v>109</v>
      </c>
      <c r="B152" s="40">
        <v>113747</v>
      </c>
      <c r="C152" s="41" t="s">
        <v>157</v>
      </c>
      <c r="D152" s="42">
        <v>1979</v>
      </c>
      <c r="E152" s="42" t="s">
        <v>39</v>
      </c>
      <c r="F152" s="42">
        <v>2</v>
      </c>
      <c r="G152" s="42">
        <v>2</v>
      </c>
      <c r="H152" s="43">
        <v>13</v>
      </c>
      <c r="I152" s="43">
        <v>7</v>
      </c>
      <c r="J152" s="43">
        <v>5</v>
      </c>
      <c r="K152" s="43"/>
      <c r="L152" s="44">
        <v>920</v>
      </c>
      <c r="M152" s="44">
        <v>593</v>
      </c>
      <c r="N152" s="44">
        <v>286</v>
      </c>
      <c r="O152" s="43">
        <v>34</v>
      </c>
      <c r="P152" s="21">
        <v>343968.01</v>
      </c>
      <c r="Q152" s="22">
        <v>87711.84</v>
      </c>
      <c r="R152" s="15"/>
      <c r="S152" s="22"/>
      <c r="T152" s="22">
        <v>87711.84</v>
      </c>
      <c r="U152" s="22">
        <v>87711.84</v>
      </c>
      <c r="V152" s="22">
        <f t="shared" si="28"/>
        <v>0</v>
      </c>
      <c r="W152" s="21">
        <v>102330.48</v>
      </c>
      <c r="X152" s="21">
        <v>102330.48</v>
      </c>
      <c r="Y152" s="21">
        <v>102330.48</v>
      </c>
      <c r="Z152" s="21">
        <v>0</v>
      </c>
      <c r="AA152" s="21">
        <v>0</v>
      </c>
      <c r="AB152" s="21">
        <f t="shared" si="26"/>
        <v>0</v>
      </c>
      <c r="AC152" s="21">
        <v>102330.48</v>
      </c>
      <c r="AD152" s="21">
        <v>121990.83</v>
      </c>
      <c r="AE152" s="21">
        <v>102330.48</v>
      </c>
      <c r="AF152" s="21">
        <v>-19660.350000000006</v>
      </c>
      <c r="AG152" s="21">
        <v>0</v>
      </c>
      <c r="AH152" s="21">
        <f t="shared" si="27"/>
        <v>0</v>
      </c>
      <c r="AI152" s="21">
        <v>51595.21</v>
      </c>
      <c r="AJ152" s="21">
        <v>51595.21</v>
      </c>
      <c r="AK152" s="21">
        <v>0</v>
      </c>
      <c r="AL152" s="30"/>
      <c r="AM152" s="22">
        <f t="shared" si="30"/>
        <v>373.87827173913047</v>
      </c>
      <c r="AN152" s="22">
        <v>29423.22</v>
      </c>
      <c r="AO152" s="23">
        <v>42004</v>
      </c>
    </row>
    <row r="153" spans="1:41" ht="15.75">
      <c r="A153" s="77" t="s">
        <v>51</v>
      </c>
      <c r="B153" s="77"/>
      <c r="C153" s="77"/>
      <c r="D153" s="77"/>
      <c r="E153" s="77"/>
      <c r="F153" s="77"/>
      <c r="G153" s="77"/>
      <c r="H153" s="47">
        <v>308</v>
      </c>
      <c r="I153" s="47">
        <v>73</v>
      </c>
      <c r="J153" s="47">
        <v>234</v>
      </c>
      <c r="K153" s="47">
        <v>0</v>
      </c>
      <c r="L153" s="48">
        <v>19964</v>
      </c>
      <c r="M153" s="48">
        <v>13767</v>
      </c>
      <c r="N153" s="48">
        <v>12008</v>
      </c>
      <c r="O153" s="47">
        <v>774</v>
      </c>
      <c r="P153" s="49">
        <f>SUM(P147:P152)</f>
        <v>4915909.57</v>
      </c>
      <c r="Q153" s="49">
        <f aca="true" t="shared" si="31" ref="Q153:AL153">SUM(Q147:Q152)</f>
        <v>1253556.93</v>
      </c>
      <c r="R153" s="15"/>
      <c r="S153" s="49">
        <f t="shared" si="31"/>
        <v>0</v>
      </c>
      <c r="T153" s="49">
        <f t="shared" si="31"/>
        <v>1253556.93</v>
      </c>
      <c r="U153" s="49">
        <f t="shared" si="31"/>
        <v>1253556.93</v>
      </c>
      <c r="V153" s="49">
        <f t="shared" si="28"/>
        <v>0</v>
      </c>
      <c r="W153" s="49">
        <f t="shared" si="31"/>
        <v>1462483.1</v>
      </c>
      <c r="X153" s="49">
        <f t="shared" si="31"/>
        <v>1462483.1</v>
      </c>
      <c r="Y153" s="49">
        <f t="shared" si="31"/>
        <v>1462483.1</v>
      </c>
      <c r="Z153" s="49">
        <f t="shared" si="31"/>
        <v>0</v>
      </c>
      <c r="AA153" s="49">
        <f t="shared" si="31"/>
        <v>0</v>
      </c>
      <c r="AB153" s="49">
        <f t="shared" si="26"/>
        <v>0</v>
      </c>
      <c r="AC153" s="49">
        <f t="shared" si="31"/>
        <v>1462483.1</v>
      </c>
      <c r="AD153" s="49">
        <f t="shared" si="31"/>
        <v>1619373.2</v>
      </c>
      <c r="AE153" s="49">
        <f t="shared" si="31"/>
        <v>1462483.1</v>
      </c>
      <c r="AF153" s="49">
        <f t="shared" si="31"/>
        <v>-156890.09999999992</v>
      </c>
      <c r="AG153" s="49">
        <f t="shared" si="31"/>
        <v>0</v>
      </c>
      <c r="AH153" s="49">
        <f t="shared" si="27"/>
        <v>0</v>
      </c>
      <c r="AI153" s="49">
        <f t="shared" si="31"/>
        <v>737386.44</v>
      </c>
      <c r="AJ153" s="49">
        <f t="shared" si="31"/>
        <v>737386.4299999999</v>
      </c>
      <c r="AK153" s="49">
        <f t="shared" si="31"/>
        <v>0.00999999999476131</v>
      </c>
      <c r="AL153" s="49">
        <f t="shared" si="31"/>
        <v>0</v>
      </c>
      <c r="AM153" s="25" t="s">
        <v>33</v>
      </c>
      <c r="AN153" s="25"/>
      <c r="AO153" s="25" t="s">
        <v>33</v>
      </c>
    </row>
    <row r="154" spans="1:41" ht="15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</row>
    <row r="155" spans="1:41" ht="15.75" customHeight="1">
      <c r="A155" s="79" t="s">
        <v>158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33"/>
      <c r="W155" s="7"/>
      <c r="X155" s="8"/>
      <c r="Y155" s="8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</row>
    <row r="156" spans="1:41" ht="15.75">
      <c r="A156" s="79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33"/>
      <c r="W156" s="7"/>
      <c r="X156" s="8"/>
      <c r="Y156" s="8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</row>
    <row r="157" spans="1:41" ht="15.75">
      <c r="A157" s="73" t="s">
        <v>159</v>
      </c>
      <c r="B157" s="73"/>
      <c r="C157" s="73"/>
      <c r="D157" s="73"/>
      <c r="E157" s="73"/>
      <c r="F157" s="10"/>
      <c r="G157" s="10"/>
      <c r="H157" s="11"/>
      <c r="I157" s="11"/>
      <c r="J157" s="11"/>
      <c r="K157" s="7"/>
      <c r="L157" s="7"/>
      <c r="M157" s="7"/>
      <c r="N157" s="11"/>
      <c r="O157" s="7"/>
      <c r="P157" s="7"/>
      <c r="Q157" s="7"/>
      <c r="R157" s="7"/>
      <c r="S157" s="7"/>
      <c r="T157" s="7"/>
      <c r="U157" s="7"/>
      <c r="V157" s="7"/>
      <c r="W157" s="7"/>
      <c r="X157" s="8"/>
      <c r="Y157" s="8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</row>
    <row r="158" spans="1:41" ht="15.75">
      <c r="A158" s="73" t="s">
        <v>160</v>
      </c>
      <c r="B158" s="73"/>
      <c r="C158" s="73"/>
      <c r="D158" s="6"/>
      <c r="E158" s="6"/>
      <c r="F158" s="10"/>
      <c r="G158" s="10"/>
      <c r="H158" s="11"/>
      <c r="I158" s="11"/>
      <c r="J158" s="11"/>
      <c r="K158" s="7"/>
      <c r="L158" s="7"/>
      <c r="M158" s="7"/>
      <c r="N158" s="11"/>
      <c r="O158" s="7"/>
      <c r="P158" s="7"/>
      <c r="Q158" s="7"/>
      <c r="R158" s="7"/>
      <c r="S158" s="7"/>
      <c r="T158" s="7"/>
      <c r="U158" s="7"/>
      <c r="V158" s="7"/>
      <c r="W158" s="7"/>
      <c r="X158" s="8"/>
      <c r="Y158" s="8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</row>
    <row r="159" spans="1:41" ht="15.75">
      <c r="A159" s="73" t="s">
        <v>161</v>
      </c>
      <c r="B159" s="73"/>
      <c r="C159" s="73"/>
      <c r="D159" s="73"/>
      <c r="E159" s="73"/>
      <c r="F159" s="10"/>
      <c r="G159" s="10"/>
      <c r="H159" s="11"/>
      <c r="I159" s="11"/>
      <c r="J159" s="11"/>
      <c r="K159" s="7"/>
      <c r="L159" s="7"/>
      <c r="M159" s="7"/>
      <c r="N159" s="11"/>
      <c r="O159" s="7"/>
      <c r="P159" s="7"/>
      <c r="Q159" s="7"/>
      <c r="R159" s="7"/>
      <c r="S159" s="7"/>
      <c r="T159" s="7"/>
      <c r="U159" s="7"/>
      <c r="V159" s="7"/>
      <c r="W159" s="7"/>
      <c r="X159" s="8"/>
      <c r="Y159" s="8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</row>
    <row r="160" spans="1:41" ht="15.75">
      <c r="A160" s="73" t="s">
        <v>162</v>
      </c>
      <c r="B160" s="73"/>
      <c r="C160" s="73"/>
      <c r="D160" s="73"/>
      <c r="E160" s="73"/>
      <c r="F160" s="10"/>
      <c r="G160" s="10"/>
      <c r="H160" s="11"/>
      <c r="I160" s="11"/>
      <c r="J160" s="11"/>
      <c r="K160" s="7"/>
      <c r="L160" s="7"/>
      <c r="M160" s="7"/>
      <c r="N160" s="11"/>
      <c r="O160" s="7"/>
      <c r="P160" s="7"/>
      <c r="Q160" s="7"/>
      <c r="R160" s="7"/>
      <c r="S160" s="7"/>
      <c r="T160" s="7"/>
      <c r="U160" s="7"/>
      <c r="V160" s="7"/>
      <c r="W160" s="7"/>
      <c r="X160" s="8"/>
      <c r="Y160" s="8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</row>
    <row r="161" spans="1:41" ht="15.75">
      <c r="A161" s="73" t="s">
        <v>163</v>
      </c>
      <c r="B161" s="73"/>
      <c r="C161" s="73"/>
      <c r="D161" s="73"/>
      <c r="E161" s="73"/>
      <c r="F161" s="10"/>
      <c r="G161" s="10"/>
      <c r="H161" s="11"/>
      <c r="I161" s="11"/>
      <c r="J161" s="11"/>
      <c r="K161" s="7"/>
      <c r="L161" s="7"/>
      <c r="M161" s="7"/>
      <c r="N161" s="11"/>
      <c r="O161" s="7"/>
      <c r="P161" s="7"/>
      <c r="Q161" s="7"/>
      <c r="R161" s="7"/>
      <c r="S161" s="7"/>
      <c r="T161" s="7"/>
      <c r="U161" s="7"/>
      <c r="V161" s="7"/>
      <c r="W161" s="7"/>
      <c r="X161" s="8"/>
      <c r="Y161" s="8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</row>
    <row r="162" spans="1:41" ht="15.75">
      <c r="A162" s="73" t="s">
        <v>164</v>
      </c>
      <c r="B162" s="73"/>
      <c r="C162" s="73"/>
      <c r="D162" s="73"/>
      <c r="E162" s="73"/>
      <c r="F162" s="10"/>
      <c r="G162" s="10"/>
      <c r="H162" s="11"/>
      <c r="I162" s="11"/>
      <c r="J162" s="11"/>
      <c r="K162" s="7"/>
      <c r="L162" s="7"/>
      <c r="M162" s="7"/>
      <c r="N162" s="11"/>
      <c r="O162" s="7"/>
      <c r="P162" s="7"/>
      <c r="Q162" s="7"/>
      <c r="R162" s="7"/>
      <c r="S162" s="7"/>
      <c r="T162" s="7"/>
      <c r="U162" s="7"/>
      <c r="V162" s="7"/>
      <c r="W162" s="7"/>
      <c r="X162" s="8"/>
      <c r="Y162" s="8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</row>
    <row r="163" spans="1:41" ht="15.75">
      <c r="A163" s="73" t="s">
        <v>165</v>
      </c>
      <c r="B163" s="73"/>
      <c r="C163" s="73"/>
      <c r="D163" s="73"/>
      <c r="E163" s="73"/>
      <c r="F163" s="10"/>
      <c r="G163" s="10"/>
      <c r="H163" s="11"/>
      <c r="I163" s="11"/>
      <c r="J163" s="11"/>
      <c r="K163" s="7"/>
      <c r="L163" s="7"/>
      <c r="M163" s="7"/>
      <c r="N163" s="11"/>
      <c r="O163" s="7"/>
      <c r="P163" s="7"/>
      <c r="Q163" s="7"/>
      <c r="R163" s="7"/>
      <c r="S163" s="7"/>
      <c r="T163" s="7"/>
      <c r="U163" s="7"/>
      <c r="V163" s="7"/>
      <c r="W163" s="7"/>
      <c r="X163" s="8"/>
      <c r="Y163" s="8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</row>
    <row r="164" spans="1:41" ht="15.75">
      <c r="A164" s="72" t="s">
        <v>166</v>
      </c>
      <c r="B164" s="72"/>
      <c r="C164" s="72"/>
      <c r="D164" s="8"/>
      <c r="E164" s="12"/>
      <c r="F164" s="12"/>
      <c r="G164" s="11"/>
      <c r="H164" s="11"/>
      <c r="I164" s="11"/>
      <c r="J164" s="11"/>
      <c r="K164" s="7"/>
      <c r="L164" s="7"/>
      <c r="M164" s="7"/>
      <c r="N164" s="11"/>
      <c r="O164" s="7"/>
      <c r="P164" s="7"/>
      <c r="Q164" s="7"/>
      <c r="R164" s="7"/>
      <c r="S164" s="7"/>
      <c r="T164" s="7"/>
      <c r="U164" s="7"/>
      <c r="V164" s="7"/>
      <c r="W164" s="7"/>
      <c r="X164" s="8"/>
      <c r="Y164" s="8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</row>
    <row r="165" spans="1:41" ht="15.75">
      <c r="A165" s="72" t="s">
        <v>167</v>
      </c>
      <c r="B165" s="72"/>
      <c r="C165" s="72"/>
      <c r="D165" s="8"/>
      <c r="E165" s="12"/>
      <c r="F165" s="12"/>
      <c r="G165" s="11"/>
      <c r="H165" s="11"/>
      <c r="I165" s="11"/>
      <c r="J165" s="11"/>
      <c r="K165" s="7"/>
      <c r="L165" s="7"/>
      <c r="M165" s="7"/>
      <c r="N165" s="11"/>
      <c r="O165" s="7"/>
      <c r="P165" s="7"/>
      <c r="Q165" s="7"/>
      <c r="R165" s="7"/>
      <c r="S165" s="7"/>
      <c r="T165" s="7"/>
      <c r="U165" s="7"/>
      <c r="V165" s="7"/>
      <c r="W165" s="7"/>
      <c r="X165" s="8"/>
      <c r="Y165" s="8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</row>
    <row r="174" ht="15.75">
      <c r="X174" s="20"/>
    </row>
    <row r="175" ht="15.75">
      <c r="X175" s="20"/>
    </row>
  </sheetData>
  <sheetProtection/>
  <mergeCells count="50">
    <mergeCell ref="A4:AO4"/>
    <mergeCell ref="O7:O11"/>
    <mergeCell ref="A159:E159"/>
    <mergeCell ref="A155:U156"/>
    <mergeCell ref="AO7:AO12"/>
    <mergeCell ref="R10:S10"/>
    <mergeCell ref="AD10:AE10"/>
    <mergeCell ref="AN7:AN11"/>
    <mergeCell ref="A153:G153"/>
    <mergeCell ref="AI10:AI11"/>
    <mergeCell ref="X10:Y10"/>
    <mergeCell ref="T10:U10"/>
    <mergeCell ref="AI9:AL9"/>
    <mergeCell ref="P7:AL7"/>
    <mergeCell ref="L7:L11"/>
    <mergeCell ref="H8:H11"/>
    <mergeCell ref="Q9:V9"/>
    <mergeCell ref="H7:K7"/>
    <mergeCell ref="F7:F12"/>
    <mergeCell ref="W10:W11"/>
    <mergeCell ref="P8:P11"/>
    <mergeCell ref="Q8:AL8"/>
    <mergeCell ref="W9:AB9"/>
    <mergeCell ref="AC9:AH9"/>
    <mergeCell ref="A164:C164"/>
    <mergeCell ref="M8:M11"/>
    <mergeCell ref="AC10:AC11"/>
    <mergeCell ref="A160:E160"/>
    <mergeCell ref="D7:D12"/>
    <mergeCell ref="A158:C158"/>
    <mergeCell ref="A165:C165"/>
    <mergeCell ref="A157:E157"/>
    <mergeCell ref="A14:C14"/>
    <mergeCell ref="N8:N11"/>
    <mergeCell ref="A161:E161"/>
    <mergeCell ref="A162:E162"/>
    <mergeCell ref="A163:E163"/>
    <mergeCell ref="E7:E12"/>
    <mergeCell ref="M7:N7"/>
    <mergeCell ref="C7:C12"/>
    <mergeCell ref="AL1:AO3"/>
    <mergeCell ref="I8:K10"/>
    <mergeCell ref="Z10:AA10"/>
    <mergeCell ref="AF10:AG10"/>
    <mergeCell ref="Q10:Q11"/>
    <mergeCell ref="A5:AO5"/>
    <mergeCell ref="A7:A12"/>
    <mergeCell ref="B7:B12"/>
    <mergeCell ref="G7:G12"/>
    <mergeCell ref="AM7:AM11"/>
  </mergeCells>
  <conditionalFormatting sqref="A14:C14">
    <cfRule type="duplicateValues" priority="1" dxfId="0" stopIfTrue="1">
      <formula>AND(COUNTIF($A$14:$C$14,A14)&gt;1,NOT(ISBLANK(A14)))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rstPageNumber="69" useFirstPageNumber="1" fitToHeight="4" fitToWidth="1" horizontalDpi="600" verticalDpi="600" orientation="landscape" paperSize="8" scale="3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LocalUserYouth</cp:lastModifiedBy>
  <cp:lastPrinted>2016-04-27T11:27:52Z</cp:lastPrinted>
  <dcterms:created xsi:type="dcterms:W3CDTF">2003-06-04T12:56:36Z</dcterms:created>
  <dcterms:modified xsi:type="dcterms:W3CDTF">2016-05-04T06:07:17Z</dcterms:modified>
  <cp:category/>
  <cp:version/>
  <cp:contentType/>
  <cp:contentStatus/>
</cp:coreProperties>
</file>